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855" windowHeight="8415"/>
  </bookViews>
  <sheets>
    <sheet name="Indice" sheetId="30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3" r:id="rId8"/>
    <sheet name="8" sheetId="24" r:id="rId9"/>
    <sheet name="9" sheetId="25" r:id="rId10"/>
    <sheet name="10" sheetId="26" r:id="rId11"/>
    <sheet name="11" sheetId="27" r:id="rId12"/>
    <sheet name="12" sheetId="28" r:id="rId13"/>
    <sheet name="13" sheetId="29" r:id="rId14"/>
  </sheets>
  <calcPr calcId="124519"/>
</workbook>
</file>

<file path=xl/calcChain.xml><?xml version="1.0" encoding="utf-8"?>
<calcChain xmlns="http://schemas.openxmlformats.org/spreadsheetml/2006/main">
  <c r="R42" i="24"/>
  <c r="Q38"/>
  <c r="AK37" i="7"/>
  <c r="AJ46"/>
  <c r="AJ43"/>
  <c r="AJ41"/>
  <c r="AJ40"/>
  <c r="AJ39"/>
  <c r="AJ38"/>
  <c r="AJ45"/>
  <c r="AJ44"/>
  <c r="AJ42"/>
  <c r="AJ47"/>
  <c r="AJ48"/>
  <c r="AJ49"/>
  <c r="AJ50"/>
  <c r="AJ37"/>
  <c r="AJ57"/>
  <c r="AI45"/>
  <c r="AI44"/>
  <c r="AI37"/>
  <c r="AH37"/>
  <c r="AH42"/>
  <c r="AG37"/>
  <c r="AF42"/>
  <c r="AF37"/>
  <c r="AE37"/>
  <c r="P68" i="24"/>
  <c r="AJ108" i="7"/>
  <c r="AJ104"/>
  <c r="AJ99"/>
  <c r="AJ98"/>
  <c r="AJ96"/>
  <c r="AJ93"/>
  <c r="AJ91"/>
  <c r="AJ90"/>
  <c r="AJ88"/>
  <c r="AJ87"/>
  <c r="AJ86"/>
  <c r="AJ85"/>
  <c r="AJ84"/>
  <c r="AJ83"/>
  <c r="AJ82"/>
  <c r="AJ81"/>
  <c r="AJ80"/>
  <c r="AJ78"/>
  <c r="AJ77"/>
  <c r="AJ76"/>
  <c r="AJ75"/>
  <c r="AJ74"/>
  <c r="AJ72"/>
  <c r="AJ68"/>
  <c r="AJ67"/>
  <c r="AJ66"/>
  <c r="AJ64"/>
  <c r="AJ59"/>
  <c r="AJ58"/>
  <c r="AJ55"/>
  <c r="AJ54"/>
  <c r="AJ53"/>
  <c r="AJ51"/>
  <c r="AK38"/>
  <c r="AI38"/>
  <c r="AJ35"/>
  <c r="AJ33"/>
  <c r="AJ29"/>
  <c r="AJ28"/>
  <c r="AJ26"/>
  <c r="AJ25"/>
  <c r="AJ20"/>
  <c r="H17" i="28" l="1"/>
  <c r="H18"/>
  <c r="H19"/>
  <c r="H20"/>
  <c r="H21"/>
  <c r="H22"/>
  <c r="H23"/>
  <c r="H24"/>
  <c r="T17" i="27"/>
  <c r="T16"/>
  <c r="T18"/>
  <c r="T19"/>
  <c r="T20"/>
  <c r="T21"/>
  <c r="H16" i="26"/>
  <c r="H17"/>
  <c r="H18"/>
  <c r="H19"/>
  <c r="H20"/>
  <c r="H21"/>
  <c r="K15" i="25"/>
  <c r="K16"/>
  <c r="K17"/>
  <c r="K18"/>
  <c r="K19"/>
  <c r="K20"/>
  <c r="K21"/>
  <c r="K22"/>
  <c r="G16" i="24"/>
  <c r="P16" s="1"/>
  <c r="G17"/>
  <c r="G18"/>
  <c r="P18" s="1"/>
  <c r="G19"/>
  <c r="O19" s="1"/>
  <c r="G20"/>
  <c r="P20" s="1"/>
  <c r="G21"/>
  <c r="O21" s="1"/>
  <c r="G22"/>
  <c r="P22" s="1"/>
  <c r="G23"/>
  <c r="O23" s="1"/>
  <c r="G24"/>
  <c r="P24" s="1"/>
  <c r="G25"/>
  <c r="O25" s="1"/>
  <c r="G26"/>
  <c r="P26" s="1"/>
  <c r="G27"/>
  <c r="G28"/>
  <c r="P28" s="1"/>
  <c r="G29"/>
  <c r="O29" s="1"/>
  <c r="G30"/>
  <c r="G31"/>
  <c r="G32"/>
  <c r="G33"/>
  <c r="O33" s="1"/>
  <c r="G34"/>
  <c r="G35"/>
  <c r="O35" s="1"/>
  <c r="G36"/>
  <c r="G37"/>
  <c r="O37" s="1"/>
  <c r="G38"/>
  <c r="P38" s="1"/>
  <c r="G39"/>
  <c r="O39" s="1"/>
  <c r="G40"/>
  <c r="P40" s="1"/>
  <c r="G41"/>
  <c r="O41" s="1"/>
  <c r="G42"/>
  <c r="P42" s="1"/>
  <c r="G43"/>
  <c r="O43" s="1"/>
  <c r="G44"/>
  <c r="P44" s="1"/>
  <c r="G45"/>
  <c r="O45" s="1"/>
  <c r="G46"/>
  <c r="P46" s="1"/>
  <c r="G47"/>
  <c r="O47" s="1"/>
  <c r="G48"/>
  <c r="G49"/>
  <c r="G50"/>
  <c r="G51"/>
  <c r="O51" s="1"/>
  <c r="G52"/>
  <c r="G53"/>
  <c r="O53" s="1"/>
  <c r="G54"/>
  <c r="G55"/>
  <c r="O55" s="1"/>
  <c r="G56"/>
  <c r="P56" s="1"/>
  <c r="G57"/>
  <c r="O57" s="1"/>
  <c r="G58"/>
  <c r="P58" s="1"/>
  <c r="G59"/>
  <c r="O59" s="1"/>
  <c r="G60"/>
  <c r="P60" s="1"/>
  <c r="G61"/>
  <c r="O61" s="1"/>
  <c r="G62"/>
  <c r="P62" s="1"/>
  <c r="G63"/>
  <c r="O63" s="1"/>
  <c r="G64"/>
  <c r="P64" s="1"/>
  <c r="G65"/>
  <c r="O65" s="1"/>
  <c r="G66"/>
  <c r="P66" s="1"/>
  <c r="G67"/>
  <c r="O67" s="1"/>
  <c r="G68"/>
  <c r="G69"/>
  <c r="O69" s="1"/>
  <c r="G70"/>
  <c r="G71"/>
  <c r="O71" s="1"/>
  <c r="G72"/>
  <c r="P72" s="1"/>
  <c r="G73"/>
  <c r="P73" s="1"/>
  <c r="G74"/>
  <c r="O74" s="1"/>
  <c r="G75"/>
  <c r="P75" s="1"/>
  <c r="G76"/>
  <c r="G77"/>
  <c r="O77" s="1"/>
  <c r="G78"/>
  <c r="G79"/>
  <c r="O79" s="1"/>
  <c r="G80"/>
  <c r="G81"/>
  <c r="O81" s="1"/>
  <c r="G82"/>
  <c r="G83"/>
  <c r="O83" s="1"/>
  <c r="G84"/>
  <c r="G85"/>
  <c r="G86"/>
  <c r="P86" s="1"/>
  <c r="G87"/>
  <c r="O87" s="1"/>
  <c r="G88"/>
  <c r="P88" s="1"/>
  <c r="G89"/>
  <c r="O89" s="1"/>
  <c r="G90"/>
  <c r="P90" s="1"/>
  <c r="G91"/>
  <c r="O91" s="1"/>
  <c r="G92"/>
  <c r="P92" s="1"/>
  <c r="G93"/>
  <c r="O93" s="1"/>
  <c r="G94"/>
  <c r="G95"/>
  <c r="O95" s="1"/>
  <c r="G96"/>
  <c r="G97"/>
  <c r="O97" s="1"/>
  <c r="G98"/>
  <c r="P98" s="1"/>
  <c r="G99"/>
  <c r="O99" s="1"/>
  <c r="G100"/>
  <c r="P100" s="1"/>
  <c r="G101"/>
  <c r="O101" s="1"/>
  <c r="G102"/>
  <c r="P102" s="1"/>
  <c r="G103"/>
  <c r="O103" s="1"/>
  <c r="G104"/>
  <c r="P104" s="1"/>
  <c r="G105"/>
  <c r="O105" s="1"/>
  <c r="G106"/>
  <c r="G107"/>
  <c r="O107" s="1"/>
  <c r="G108"/>
  <c r="P108" s="1"/>
  <c r="U13" i="23"/>
  <c r="AJ16"/>
  <c r="AJ17"/>
  <c r="AJ18"/>
  <c r="AJ19"/>
  <c r="AJ20"/>
  <c r="AJ21"/>
  <c r="AJ22"/>
  <c r="AJ23"/>
  <c r="O14" i="29"/>
  <c r="N14"/>
  <c r="M14"/>
  <c r="L14"/>
  <c r="K14"/>
  <c r="J14"/>
  <c r="I14"/>
  <c r="H14"/>
  <c r="G14"/>
  <c r="F14"/>
  <c r="E14"/>
  <c r="D14"/>
  <c r="C14"/>
  <c r="H109" i="28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16"/>
  <c r="G14"/>
  <c r="F14"/>
  <c r="E14"/>
  <c r="D14"/>
  <c r="C14"/>
  <c r="T108" i="27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15"/>
  <c r="S13"/>
  <c r="R13"/>
  <c r="Q13"/>
  <c r="P13"/>
  <c r="O13"/>
  <c r="N13"/>
  <c r="M13"/>
  <c r="L13"/>
  <c r="K13"/>
  <c r="J13"/>
  <c r="I13"/>
  <c r="H13"/>
  <c r="G13"/>
  <c r="F13"/>
  <c r="E13"/>
  <c r="D13"/>
  <c r="C13"/>
  <c r="H108" i="26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15"/>
  <c r="G13"/>
  <c r="F13"/>
  <c r="E13"/>
  <c r="D13"/>
  <c r="C13"/>
  <c r="K108" i="25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J13"/>
  <c r="I13"/>
  <c r="H13"/>
  <c r="G13"/>
  <c r="F13"/>
  <c r="E13"/>
  <c r="D13"/>
  <c r="C13"/>
  <c r="G15" i="24"/>
  <c r="Q15" s="1"/>
  <c r="M13"/>
  <c r="L13"/>
  <c r="K13"/>
  <c r="J13"/>
  <c r="I13"/>
  <c r="E13"/>
  <c r="D13"/>
  <c r="C13"/>
  <c r="AJ108" i="23"/>
  <c r="AJ107"/>
  <c r="AJ106"/>
  <c r="AJ10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15"/>
  <c r="AI13"/>
  <c r="AG13"/>
  <c r="AF13"/>
  <c r="AE13"/>
  <c r="AD13"/>
  <c r="AB13"/>
  <c r="AA13"/>
  <c r="Z13"/>
  <c r="Y13"/>
  <c r="X13"/>
  <c r="W13"/>
  <c r="T13"/>
  <c r="S13"/>
  <c r="R13"/>
  <c r="Q13"/>
  <c r="P13"/>
  <c r="N13"/>
  <c r="M13"/>
  <c r="L13"/>
  <c r="K13"/>
  <c r="J13"/>
  <c r="I13"/>
  <c r="G13"/>
  <c r="F13"/>
  <c r="E13"/>
  <c r="D13"/>
  <c r="C13"/>
  <c r="H14" i="28" l="1"/>
  <c r="T13" i="27"/>
  <c r="K13" i="25"/>
  <c r="Q108" i="24"/>
  <c r="O108"/>
  <c r="Q106"/>
  <c r="S104"/>
  <c r="O104"/>
  <c r="Q102"/>
  <c r="S100"/>
  <c r="O100"/>
  <c r="Q98"/>
  <c r="Q94"/>
  <c r="S92"/>
  <c r="O92"/>
  <c r="Q90"/>
  <c r="S88"/>
  <c r="O88"/>
  <c r="Q86"/>
  <c r="S84"/>
  <c r="O84"/>
  <c r="Q104"/>
  <c r="S102"/>
  <c r="O102"/>
  <c r="Q100"/>
  <c r="S98"/>
  <c r="O98"/>
  <c r="Q96"/>
  <c r="O94"/>
  <c r="Q92"/>
  <c r="S90"/>
  <c r="O90"/>
  <c r="Q88"/>
  <c r="S86"/>
  <c r="O86"/>
  <c r="Q84"/>
  <c r="S82"/>
  <c r="O82"/>
  <c r="Q80"/>
  <c r="O78"/>
  <c r="Q76"/>
  <c r="Q82"/>
  <c r="S80"/>
  <c r="Q78"/>
  <c r="O76"/>
  <c r="P107"/>
  <c r="P105"/>
  <c r="R103"/>
  <c r="P103"/>
  <c r="R101"/>
  <c r="P101"/>
  <c r="P97"/>
  <c r="R93"/>
  <c r="P91"/>
  <c r="P89"/>
  <c r="P87"/>
  <c r="P85"/>
  <c r="P83"/>
  <c r="P79"/>
  <c r="P77"/>
  <c r="S107"/>
  <c r="Q107"/>
  <c r="Q105"/>
  <c r="S103"/>
  <c r="Q103"/>
  <c r="S101"/>
  <c r="Q101"/>
  <c r="R100"/>
  <c r="Q99"/>
  <c r="S97"/>
  <c r="Q97"/>
  <c r="S95"/>
  <c r="Q95"/>
  <c r="Q93"/>
  <c r="R92"/>
  <c r="S91"/>
  <c r="Q91"/>
  <c r="S89"/>
  <c r="Q89"/>
  <c r="S87"/>
  <c r="Q87"/>
  <c r="S85"/>
  <c r="Q85"/>
  <c r="S83"/>
  <c r="Q83"/>
  <c r="S81"/>
  <c r="Q81"/>
  <c r="S79"/>
  <c r="Q79"/>
  <c r="Q77"/>
  <c r="S73"/>
  <c r="Q73"/>
  <c r="O73"/>
  <c r="Q75"/>
  <c r="S75"/>
  <c r="O75"/>
  <c r="P74"/>
  <c r="Q74"/>
  <c r="S72"/>
  <c r="Q72"/>
  <c r="O72"/>
  <c r="P71"/>
  <c r="Q70"/>
  <c r="O70"/>
  <c r="P69"/>
  <c r="S68"/>
  <c r="Q68"/>
  <c r="O68"/>
  <c r="S66"/>
  <c r="Q66"/>
  <c r="O66"/>
  <c r="P65"/>
  <c r="S64"/>
  <c r="Q64"/>
  <c r="O64"/>
  <c r="S62"/>
  <c r="Q62"/>
  <c r="O62"/>
  <c r="R61"/>
  <c r="P61"/>
  <c r="S60"/>
  <c r="Q60"/>
  <c r="O60"/>
  <c r="P59"/>
  <c r="Q58"/>
  <c r="O58"/>
  <c r="R57"/>
  <c r="P57"/>
  <c r="S56"/>
  <c r="Q56"/>
  <c r="O56"/>
  <c r="S54"/>
  <c r="Q54"/>
  <c r="Q52"/>
  <c r="Q50"/>
  <c r="S48"/>
  <c r="Q48"/>
  <c r="O48"/>
  <c r="P47"/>
  <c r="Q46"/>
  <c r="O46"/>
  <c r="P45"/>
  <c r="S44"/>
  <c r="Q44"/>
  <c r="O44"/>
  <c r="P43"/>
  <c r="S42"/>
  <c r="Q42"/>
  <c r="O42"/>
  <c r="P41"/>
  <c r="S40"/>
  <c r="Q40"/>
  <c r="O40"/>
  <c r="S38"/>
  <c r="O38"/>
  <c r="R37"/>
  <c r="P37"/>
  <c r="Q36"/>
  <c r="Q34"/>
  <c r="P33"/>
  <c r="Q30"/>
  <c r="Q28"/>
  <c r="O28"/>
  <c r="S26"/>
  <c r="Q26"/>
  <c r="O26"/>
  <c r="P25"/>
  <c r="S24"/>
  <c r="Q24"/>
  <c r="O24"/>
  <c r="P23"/>
  <c r="Q22"/>
  <c r="O22"/>
  <c r="P21"/>
  <c r="S20"/>
  <c r="Q20"/>
  <c r="O20"/>
  <c r="P19"/>
  <c r="S18"/>
  <c r="Q18"/>
  <c r="O18"/>
  <c r="S16"/>
  <c r="Q16"/>
  <c r="O16"/>
  <c r="Q71"/>
  <c r="S69"/>
  <c r="Q69"/>
  <c r="Q67"/>
  <c r="S65"/>
  <c r="Q65"/>
  <c r="Q63"/>
  <c r="R62"/>
  <c r="S61"/>
  <c r="Q61"/>
  <c r="S59"/>
  <c r="Q59"/>
  <c r="S57"/>
  <c r="Q57"/>
  <c r="R56"/>
  <c r="S55"/>
  <c r="Q55"/>
  <c r="Q53"/>
  <c r="Q51"/>
  <c r="Q49"/>
  <c r="S47"/>
  <c r="Q47"/>
  <c r="S45"/>
  <c r="Q45"/>
  <c r="R44"/>
  <c r="S43"/>
  <c r="Q43"/>
  <c r="S41"/>
  <c r="Q41"/>
  <c r="S39"/>
  <c r="Q39"/>
  <c r="S37"/>
  <c r="Q37"/>
  <c r="S35"/>
  <c r="Q35"/>
  <c r="Q33"/>
  <c r="Q31"/>
  <c r="Q29"/>
  <c r="Q27"/>
  <c r="S25"/>
  <c r="Q25"/>
  <c r="R24"/>
  <c r="S23"/>
  <c r="Q23"/>
  <c r="R22"/>
  <c r="S21"/>
  <c r="Q21"/>
  <c r="R20"/>
  <c r="S19"/>
  <c r="Q19"/>
  <c r="R18"/>
  <c r="Q17"/>
  <c r="R16"/>
  <c r="AJ13" i="23"/>
  <c r="H13" i="26"/>
  <c r="G13" i="24"/>
  <c r="R13" s="1"/>
  <c r="P15"/>
  <c r="O15"/>
  <c r="P13" l="1"/>
  <c r="Q13"/>
  <c r="S13"/>
  <c r="O13"/>
  <c r="D15" i="2"/>
  <c r="E15"/>
  <c r="G15"/>
  <c r="H15"/>
  <c r="H13" s="1"/>
  <c r="C17"/>
  <c r="C18"/>
  <c r="C15" s="1"/>
  <c r="C19"/>
  <c r="D21"/>
  <c r="E21"/>
  <c r="G21"/>
  <c r="H21"/>
  <c r="C23"/>
  <c r="C24"/>
  <c r="C21" s="1"/>
  <c r="C25"/>
  <c r="C26"/>
  <c r="C28"/>
  <c r="C29"/>
  <c r="D31"/>
  <c r="E31"/>
  <c r="G31"/>
  <c r="H31"/>
  <c r="C33"/>
  <c r="C34"/>
  <c r="C31" s="1"/>
  <c r="C35"/>
  <c r="C36"/>
  <c r="C37"/>
  <c r="C38"/>
  <c r="C39"/>
  <c r="C40"/>
  <c r="C41"/>
  <c r="C42"/>
  <c r="C43"/>
  <c r="C44"/>
  <c r="D46"/>
  <c r="D13" s="1"/>
  <c r="E46"/>
  <c r="G46"/>
  <c r="G13" s="1"/>
  <c r="H46"/>
  <c r="C48"/>
  <c r="C46" s="1"/>
  <c r="C49"/>
  <c r="C50"/>
  <c r="C51"/>
  <c r="C52"/>
  <c r="C53"/>
  <c r="C54"/>
  <c r="C56"/>
  <c r="D58"/>
  <c r="E58"/>
  <c r="G58"/>
  <c r="H58"/>
  <c r="C60"/>
  <c r="C58" s="1"/>
  <c r="C61"/>
  <c r="C62"/>
  <c r="C63"/>
  <c r="C64"/>
  <c r="D66"/>
  <c r="E66"/>
  <c r="G66"/>
  <c r="H66"/>
  <c r="C68"/>
  <c r="C66" s="1"/>
  <c r="C69"/>
  <c r="C70"/>
  <c r="C71"/>
  <c r="C72"/>
  <c r="C73"/>
  <c r="C74"/>
  <c r="C75"/>
  <c r="C76"/>
  <c r="C77"/>
  <c r="C78"/>
  <c r="C79"/>
  <c r="C80"/>
  <c r="C81"/>
  <c r="C82"/>
  <c r="D84"/>
  <c r="E84"/>
  <c r="G84"/>
  <c r="H84"/>
  <c r="C86"/>
  <c r="C84" s="1"/>
  <c r="C87"/>
  <c r="C88"/>
  <c r="D90"/>
  <c r="E90"/>
  <c r="G90"/>
  <c r="H90"/>
  <c r="C92"/>
  <c r="C90" s="1"/>
  <c r="C93"/>
  <c r="C94"/>
  <c r="C95"/>
  <c r="D97"/>
  <c r="E97"/>
  <c r="G97"/>
  <c r="H97"/>
  <c r="C99"/>
  <c r="C100"/>
  <c r="C97" s="1"/>
  <c r="C101"/>
  <c r="C102"/>
  <c r="C103"/>
  <c r="C104"/>
  <c r="D106"/>
  <c r="E106"/>
  <c r="G106"/>
  <c r="H106"/>
  <c r="C108"/>
  <c r="C106" s="1"/>
  <c r="C109"/>
  <c r="C110"/>
  <c r="C111"/>
  <c r="C112"/>
  <c r="C113"/>
  <c r="C114"/>
  <c r="D116"/>
  <c r="E116"/>
  <c r="G116"/>
  <c r="H116"/>
  <c r="C118"/>
  <c r="C116" s="1"/>
  <c r="C119"/>
  <c r="C120"/>
  <c r="C121"/>
  <c r="D123"/>
  <c r="E123"/>
  <c r="G123"/>
  <c r="H123"/>
  <c r="C125"/>
  <c r="C126"/>
  <c r="C123" s="1"/>
  <c r="C127"/>
  <c r="C128"/>
  <c r="C129"/>
  <c r="C130"/>
  <c r="C131"/>
  <c r="D133"/>
  <c r="E133"/>
  <c r="G133"/>
  <c r="H133"/>
  <c r="C135"/>
  <c r="C136"/>
  <c r="C133" s="1"/>
  <c r="C137"/>
  <c r="D139"/>
  <c r="E139"/>
  <c r="G139"/>
  <c r="H139"/>
  <c r="C141"/>
  <c r="C142"/>
  <c r="C139" s="1"/>
  <c r="D144"/>
  <c r="E144"/>
  <c r="G144"/>
  <c r="H144"/>
  <c r="C146"/>
  <c r="C144" s="1"/>
  <c r="C147"/>
  <c r="C148"/>
  <c r="C149"/>
  <c r="C150"/>
  <c r="C151"/>
  <c r="C152"/>
  <c r="C13" i="3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C13" i="4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8"/>
  <c r="T19"/>
  <c r="T20"/>
  <c r="T21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6"/>
  <c r="T107"/>
  <c r="T108"/>
  <c r="C13" i="5"/>
  <c r="D13"/>
  <c r="E13"/>
  <c r="F13"/>
  <c r="G13"/>
  <c r="H13"/>
  <c r="I13"/>
  <c r="J13"/>
  <c r="K13"/>
  <c r="L13"/>
  <c r="M13"/>
  <c r="N13"/>
  <c r="O13"/>
  <c r="P13"/>
  <c r="Q13"/>
  <c r="R13"/>
  <c r="S13"/>
  <c r="T15"/>
  <c r="T16"/>
  <c r="T17"/>
  <c r="T18"/>
  <c r="T19"/>
  <c r="T20"/>
  <c r="T21"/>
  <c r="T22"/>
  <c r="T23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7"/>
  <c r="T108"/>
  <c r="C14" i="6"/>
  <c r="D14"/>
  <c r="E14" s="1"/>
  <c r="G14"/>
  <c r="H14"/>
  <c r="I14"/>
  <c r="J14"/>
  <c r="K14"/>
  <c r="L14"/>
  <c r="M14"/>
  <c r="E16"/>
  <c r="E17"/>
  <c r="E19"/>
  <c r="E20"/>
  <c r="E21"/>
  <c r="E22"/>
  <c r="E23"/>
  <c r="E24"/>
  <c r="E25"/>
  <c r="E26"/>
  <c r="E27"/>
  <c r="E28"/>
  <c r="E29"/>
  <c r="E30"/>
  <c r="E31"/>
  <c r="E32"/>
  <c r="E33"/>
  <c r="E34"/>
  <c r="E36"/>
  <c r="E38"/>
  <c r="E39"/>
  <c r="E40"/>
  <c r="E41"/>
  <c r="E42"/>
  <c r="E43"/>
  <c r="E44"/>
  <c r="E45"/>
  <c r="E46"/>
  <c r="E47"/>
  <c r="E48"/>
  <c r="E50"/>
  <c r="E52"/>
  <c r="E54"/>
  <c r="E55"/>
  <c r="E56"/>
  <c r="E57"/>
  <c r="E58"/>
  <c r="E59"/>
  <c r="E60"/>
  <c r="E61"/>
  <c r="E62"/>
  <c r="E63"/>
  <c r="E65"/>
  <c r="E66"/>
  <c r="E67"/>
  <c r="E68"/>
  <c r="E69"/>
  <c r="E70"/>
  <c r="E71"/>
  <c r="E72"/>
  <c r="E73"/>
  <c r="E74"/>
  <c r="E75"/>
  <c r="E76"/>
  <c r="E77"/>
  <c r="E78"/>
  <c r="E79"/>
  <c r="E80"/>
  <c r="E81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C13" i="7"/>
  <c r="D13"/>
  <c r="G13"/>
  <c r="H13"/>
  <c r="J13"/>
  <c r="K13"/>
  <c r="M13"/>
  <c r="N13"/>
  <c r="P13"/>
  <c r="Q13"/>
  <c r="S13"/>
  <c r="T13"/>
  <c r="V13"/>
  <c r="W13"/>
  <c r="Y13"/>
  <c r="Z13"/>
  <c r="AB13"/>
  <c r="AC13"/>
  <c r="E15"/>
  <c r="AE15"/>
  <c r="AF15"/>
  <c r="AG15"/>
  <c r="AH15"/>
  <c r="AI15"/>
  <c r="AJ15"/>
  <c r="AK15"/>
  <c r="E16"/>
  <c r="AE16"/>
  <c r="AF16"/>
  <c r="AG16"/>
  <c r="AH16"/>
  <c r="AI16"/>
  <c r="AJ16"/>
  <c r="AK16"/>
  <c r="E17"/>
  <c r="E18"/>
  <c r="AE18"/>
  <c r="AF18"/>
  <c r="AG18"/>
  <c r="AH18"/>
  <c r="AI18"/>
  <c r="AJ18"/>
  <c r="AK18"/>
  <c r="E19"/>
  <c r="AE19"/>
  <c r="AF19"/>
  <c r="AG19"/>
  <c r="AI19"/>
  <c r="AJ19"/>
  <c r="AK19"/>
  <c r="E20"/>
  <c r="AE20"/>
  <c r="AG20"/>
  <c r="AH20"/>
  <c r="AI20"/>
  <c r="AK20"/>
  <c r="E21"/>
  <c r="AK21"/>
  <c r="E23"/>
  <c r="E25"/>
  <c r="AE25"/>
  <c r="AG25"/>
  <c r="AI25"/>
  <c r="AK25"/>
  <c r="E26"/>
  <c r="AG26"/>
  <c r="AI26"/>
  <c r="AK26"/>
  <c r="E28"/>
  <c r="AF28"/>
  <c r="AK28"/>
  <c r="E29"/>
  <c r="AE29"/>
  <c r="AF29"/>
  <c r="AK29"/>
  <c r="E30"/>
  <c r="AK30"/>
  <c r="E31"/>
  <c r="AK31"/>
  <c r="E33"/>
  <c r="AG33"/>
  <c r="AH33"/>
  <c r="AI33"/>
  <c r="AK33"/>
  <c r="E34"/>
  <c r="E35"/>
  <c r="AG35"/>
  <c r="AH35"/>
  <c r="AI35"/>
  <c r="AK35"/>
  <c r="E36"/>
  <c r="E37"/>
  <c r="E38"/>
  <c r="AE38"/>
  <c r="AG38"/>
  <c r="E39"/>
  <c r="AG39"/>
  <c r="E40"/>
  <c r="AG40"/>
  <c r="AI40"/>
  <c r="AK40"/>
  <c r="E41"/>
  <c r="AG41"/>
  <c r="AI41"/>
  <c r="AK41"/>
  <c r="E42"/>
  <c r="AE42"/>
  <c r="AG42"/>
  <c r="AI42"/>
  <c r="AK42"/>
  <c r="E43"/>
  <c r="AK43"/>
  <c r="E44"/>
  <c r="AE44"/>
  <c r="AF44"/>
  <c r="AG44"/>
  <c r="AH44"/>
  <c r="AK44"/>
  <c r="E45"/>
  <c r="AE45"/>
  <c r="AF45"/>
  <c r="AG45"/>
  <c r="AH45"/>
  <c r="AK45"/>
  <c r="E46"/>
  <c r="AF46"/>
  <c r="AG46"/>
  <c r="AH46"/>
  <c r="AK46"/>
  <c r="E47"/>
  <c r="AE47"/>
  <c r="AF47"/>
  <c r="AG47"/>
  <c r="AH47"/>
  <c r="AI47"/>
  <c r="AK47"/>
  <c r="E48"/>
  <c r="E49"/>
  <c r="AF49"/>
  <c r="AK49"/>
  <c r="E50"/>
  <c r="AG50"/>
  <c r="AH50"/>
  <c r="AI50"/>
  <c r="AK50"/>
  <c r="E51"/>
  <c r="AG51"/>
  <c r="AI51"/>
  <c r="AK51"/>
  <c r="E52"/>
  <c r="AK52"/>
  <c r="E53"/>
  <c r="AF53"/>
  <c r="AG53"/>
  <c r="AI53"/>
  <c r="AK53"/>
  <c r="E54"/>
  <c r="AF54"/>
  <c r="AK54"/>
  <c r="E55"/>
  <c r="AF55"/>
  <c r="AG55"/>
  <c r="AH55"/>
  <c r="AI55"/>
  <c r="AK55"/>
  <c r="E56"/>
  <c r="AE56"/>
  <c r="AF56"/>
  <c r="AG56"/>
  <c r="AH56"/>
  <c r="AI56"/>
  <c r="AJ56"/>
  <c r="AK56"/>
  <c r="E57"/>
  <c r="AE57"/>
  <c r="AF57"/>
  <c r="AG57"/>
  <c r="AH57"/>
  <c r="AI57"/>
  <c r="AK57"/>
  <c r="E58"/>
  <c r="AF58"/>
  <c r="AK58"/>
  <c r="E59"/>
  <c r="AF59"/>
  <c r="AG59"/>
  <c r="AH59"/>
  <c r="AK59"/>
  <c r="E60"/>
  <c r="AK60"/>
  <c r="E61"/>
  <c r="AE61"/>
  <c r="AF61"/>
  <c r="AG61"/>
  <c r="AI61"/>
  <c r="AJ61"/>
  <c r="E62"/>
  <c r="AE62"/>
  <c r="AF62"/>
  <c r="AG62"/>
  <c r="AI62"/>
  <c r="AJ62"/>
  <c r="E63"/>
  <c r="E64"/>
  <c r="AG64"/>
  <c r="AI64"/>
  <c r="E65"/>
  <c r="E66"/>
  <c r="AE66"/>
  <c r="AG66"/>
  <c r="AI66"/>
  <c r="AK66"/>
  <c r="E67"/>
  <c r="AG67"/>
  <c r="AI67"/>
  <c r="AK67"/>
  <c r="E68"/>
  <c r="AE68"/>
  <c r="AG68"/>
  <c r="AI68"/>
  <c r="AK68"/>
  <c r="E69"/>
  <c r="AE69"/>
  <c r="AF69"/>
  <c r="AG69"/>
  <c r="AH69"/>
  <c r="AJ69"/>
  <c r="AK69"/>
  <c r="E70"/>
  <c r="AK70"/>
  <c r="E71"/>
  <c r="AK71"/>
  <c r="E72"/>
  <c r="AE72"/>
  <c r="AG72"/>
  <c r="AH72"/>
  <c r="AK72"/>
  <c r="E73"/>
  <c r="AE73"/>
  <c r="AF73"/>
  <c r="AG73"/>
  <c r="AH73"/>
  <c r="AI73"/>
  <c r="AJ73"/>
  <c r="AK73"/>
  <c r="E74"/>
  <c r="AE74"/>
  <c r="AG74"/>
  <c r="AK74"/>
  <c r="E75"/>
  <c r="AG75"/>
  <c r="AH75"/>
  <c r="AI75"/>
  <c r="AK75"/>
  <c r="E76"/>
  <c r="AG76"/>
  <c r="AH76"/>
  <c r="AK76"/>
  <c r="E77"/>
  <c r="AF77"/>
  <c r="E78"/>
  <c r="AF78"/>
  <c r="AG78"/>
  <c r="AH78"/>
  <c r="AI78"/>
  <c r="AK78"/>
  <c r="E79"/>
  <c r="AE79"/>
  <c r="AF79"/>
  <c r="AG79"/>
  <c r="AI79"/>
  <c r="AJ79"/>
  <c r="AK79"/>
  <c r="E80"/>
  <c r="AK80"/>
  <c r="E81"/>
  <c r="AG81"/>
  <c r="AH81"/>
  <c r="AI81"/>
  <c r="AK81"/>
  <c r="E82"/>
  <c r="AF82"/>
  <c r="AG82"/>
  <c r="AI82"/>
  <c r="AK82"/>
  <c r="E83"/>
  <c r="AE83"/>
  <c r="AG83"/>
  <c r="AH83"/>
  <c r="AI83"/>
  <c r="AK83"/>
  <c r="E84"/>
  <c r="AG84"/>
  <c r="AH84"/>
  <c r="AI84"/>
  <c r="AK84"/>
  <c r="E85"/>
  <c r="AG85"/>
  <c r="AI85"/>
  <c r="AK85"/>
  <c r="E86"/>
  <c r="AE86"/>
  <c r="AG86"/>
  <c r="AH86"/>
  <c r="AI86"/>
  <c r="AK86"/>
  <c r="E87"/>
  <c r="AG87"/>
  <c r="AI87"/>
  <c r="AK87"/>
  <c r="E88"/>
  <c r="AE88"/>
  <c r="AG88"/>
  <c r="AH88"/>
  <c r="AI88"/>
  <c r="AK88"/>
  <c r="E89"/>
  <c r="AE89"/>
  <c r="AF89"/>
  <c r="AG89"/>
  <c r="AH89"/>
  <c r="AI89"/>
  <c r="AJ89"/>
  <c r="AK89"/>
  <c r="E90"/>
  <c r="AE90"/>
  <c r="AG90"/>
  <c r="AI90"/>
  <c r="AK90"/>
  <c r="E91"/>
  <c r="AF91"/>
  <c r="AG91"/>
  <c r="AH91"/>
  <c r="AI91"/>
  <c r="AK91"/>
  <c r="E92"/>
  <c r="AE92"/>
  <c r="AF92"/>
  <c r="AG92"/>
  <c r="AI92"/>
  <c r="AJ92"/>
  <c r="AK92"/>
  <c r="E93"/>
  <c r="AE93"/>
  <c r="AG93"/>
  <c r="AI93"/>
  <c r="AK93"/>
  <c r="E94"/>
  <c r="AE94"/>
  <c r="AF94"/>
  <c r="AG94"/>
  <c r="AI94"/>
  <c r="AJ94"/>
  <c r="AK94"/>
  <c r="E95"/>
  <c r="E96"/>
  <c r="AK96"/>
  <c r="E97"/>
  <c r="AE97"/>
  <c r="AF97"/>
  <c r="AG97"/>
  <c r="AI97"/>
  <c r="AJ97"/>
  <c r="AK97"/>
  <c r="E98"/>
  <c r="AF98"/>
  <c r="AG98"/>
  <c r="AI98"/>
  <c r="AK98"/>
  <c r="E99"/>
  <c r="AF99"/>
  <c r="E100"/>
  <c r="AE100"/>
  <c r="AF100"/>
  <c r="AG100"/>
  <c r="AH100"/>
  <c r="AI100"/>
  <c r="AJ100"/>
  <c r="AK100"/>
  <c r="E101"/>
  <c r="AE101"/>
  <c r="AF101"/>
  <c r="AG101"/>
  <c r="AH101"/>
  <c r="AI101"/>
  <c r="AJ101"/>
  <c r="AK101"/>
  <c r="E102"/>
  <c r="AE102"/>
  <c r="AF102"/>
  <c r="AG102"/>
  <c r="AH102"/>
  <c r="AI102"/>
  <c r="AJ102"/>
  <c r="AK102"/>
  <c r="E103"/>
  <c r="AE103"/>
  <c r="AF103"/>
  <c r="AG103"/>
  <c r="AH103"/>
  <c r="AI103"/>
  <c r="AJ103"/>
  <c r="AK103"/>
  <c r="E104"/>
  <c r="AE104"/>
  <c r="AG104"/>
  <c r="AI104"/>
  <c r="AK104"/>
  <c r="E107"/>
  <c r="AE107"/>
  <c r="AF107"/>
  <c r="AG107"/>
  <c r="AH107"/>
  <c r="AI107"/>
  <c r="AJ107"/>
  <c r="AK107"/>
  <c r="E108"/>
  <c r="AE108"/>
  <c r="AG108"/>
  <c r="AH108"/>
  <c r="AI108"/>
  <c r="AK108"/>
  <c r="E13" l="1"/>
  <c r="T13" i="5"/>
  <c r="T13" i="4"/>
  <c r="T13" i="3"/>
  <c r="E13" i="2"/>
  <c r="AK13" i="7"/>
  <c r="AI13"/>
  <c r="AH13"/>
  <c r="AG13"/>
  <c r="AF13"/>
  <c r="AE13"/>
  <c r="AJ13"/>
  <c r="C13" i="2"/>
</calcChain>
</file>

<file path=xl/sharedStrings.xml><?xml version="1.0" encoding="utf-8"?>
<sst xmlns="http://schemas.openxmlformats.org/spreadsheetml/2006/main" count="6485" uniqueCount="247">
  <si>
    <t>Indice</t>
  </si>
  <si>
    <t>1. Distribución de población por sexo, viviendas y hogares, según corregimiento y vereda o sector</t>
  </si>
  <si>
    <t>2. Población total encuestada, por grupos de edad, según veredas o sectores</t>
  </si>
  <si>
    <t>3. Población encuestada hombres, por grupos de edad, según veredas o sectores</t>
  </si>
  <si>
    <t>4. Población encuestada mujeres, por grupos de edad, según veredas o sectores</t>
  </si>
  <si>
    <t>5. Población total censada, por tipo de limitación, según veredas o sectores</t>
  </si>
  <si>
    <t>6. Población encuestada, por condición de asistencia educativa y grupo de edad, según veredas o sectores</t>
  </si>
  <si>
    <t>7. Población encuestada, por nivel y años aprobados, según veredas o sectores</t>
  </si>
  <si>
    <t>8. Vivienda total encuestada, por tipo y servicios, según veredas o sectores</t>
  </si>
  <si>
    <t>9. Población encuestada, por actividad que realizó la última semana, según veredas o sectores</t>
  </si>
  <si>
    <t>10. Población encuestada, por estado civil de la persona, según veredas o sectores</t>
  </si>
  <si>
    <t>11. Población encuestada, por parentesco con el jefe, según veredas o sectores</t>
  </si>
  <si>
    <t>12. Población encuestada, por afiliación a salud de la persona, según veredas o sectores</t>
  </si>
  <si>
    <t>13. Hogares por tenencia de electrodomésticos, según veredas o sectores</t>
  </si>
  <si>
    <t>Volver al índice</t>
  </si>
  <si>
    <t xml:space="preserve">    SISBEN III - 2012</t>
  </si>
  <si>
    <t>Código único</t>
  </si>
  <si>
    <t>Vereda o Sector</t>
  </si>
  <si>
    <t>Población</t>
  </si>
  <si>
    <t>Viviendas</t>
  </si>
  <si>
    <t>Hogares</t>
  </si>
  <si>
    <t>Total</t>
  </si>
  <si>
    <t>H</t>
  </si>
  <si>
    <t>M</t>
  </si>
  <si>
    <t>Total Rural</t>
  </si>
  <si>
    <t>Navarro</t>
  </si>
  <si>
    <t>Navarro (Cabecera)</t>
  </si>
  <si>
    <t>El Estero</t>
  </si>
  <si>
    <t>Las Vegas</t>
  </si>
  <si>
    <t>-</t>
  </si>
  <si>
    <t>El Hormiguero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</si>
  <si>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</si>
  <si>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</si>
  <si>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</si>
  <si>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</si>
  <si>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</si>
  <si>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</si>
  <si>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</si>
  <si>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Pance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</si>
  <si>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</si>
  <si>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</si>
  <si>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</si>
  <si>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</si>
  <si>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</si>
  <si>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</si>
  <si>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</si>
  <si>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</si>
  <si>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</si>
  <si>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</si>
  <si>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</si>
  <si>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</si>
  <si>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</si>
  <si>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</si>
  <si>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</si>
  <si>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</si>
  <si>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</si>
  <si>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</si>
  <si>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</si>
  <si>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</si>
  <si>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</si>
  <si>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</si>
  <si>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</t>
  </si>
  <si>
    <t>Villacarmelo (Cabecera)</t>
  </si>
  <si>
    <t>La Fonda</t>
  </si>
  <si>
    <t>Dos Quebradas</t>
  </si>
  <si>
    <t>La Candelaria</t>
  </si>
  <si>
    <t>El Carmen</t>
  </si>
  <si>
    <t>Los Andes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</si>
  <si>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</si>
  <si>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</si>
  <si>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</si>
  <si>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</si>
  <si>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</si>
  <si>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</si>
  <si>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</si>
  <si>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</si>
  <si>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</si>
  <si>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</si>
  <si>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</si>
  <si>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</si>
  <si>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</si>
  <si>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</si>
  <si>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</si>
  <si>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Pichindé</t>
  </si>
  <si>
    <t>Pichindé (Cabecera)</t>
  </si>
  <si>
    <t>Peñas Blancas</t>
  </si>
  <si>
    <t>Loma de La Cajita</t>
  </si>
  <si>
    <t>La Leonera</t>
  </si>
  <si>
    <t>La Leonera (Cabecera)</t>
  </si>
  <si>
    <t>El Pajuil</t>
  </si>
  <si>
    <t>Felidia</t>
  </si>
  <si>
    <t>Felidia (Cabecera)</t>
  </si>
  <si>
    <t>La Esperanza</t>
  </si>
  <si>
    <t>Las Nieves</t>
  </si>
  <si>
    <t>El Diamante</t>
  </si>
  <si>
    <t>El Cedral</t>
  </si>
  <si>
    <t>La Soledad</t>
  </si>
  <si>
    <t>El Saladito</t>
  </si>
  <si>
    <t>El Saladito (Cabecera)</t>
  </si>
  <si>
    <t>San Antonio</t>
  </si>
  <si>
    <t>San Miguel</t>
  </si>
  <si>
    <t>Montañuelas</t>
  </si>
  <si>
    <t>El Palomar</t>
  </si>
  <si>
    <t>Las Nieves del Saladito</t>
  </si>
  <si>
    <t>La Elvira</t>
  </si>
  <si>
    <t>La Elvira (Cabecera)</t>
  </si>
  <si>
    <t>Los Laureles</t>
  </si>
  <si>
    <t>Alto Aguacatal</t>
  </si>
  <si>
    <t>Kilometro 18 (Vía al Mar)</t>
  </si>
  <si>
    <t>La Castilla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</si>
  <si>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</si>
  <si>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</si>
  <si>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</si>
  <si>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</si>
  <si>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</si>
  <si>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</si>
  <si>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</si>
  <si>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</t>
  </si>
  <si>
    <t>La Paz (Cabecera)</t>
  </si>
  <si>
    <t>Lomitas</t>
  </si>
  <si>
    <t>Montebello</t>
  </si>
  <si>
    <t>Montebello (Cabecera)</t>
  </si>
  <si>
    <t>Campoalegre</t>
  </si>
  <si>
    <t>Golondrinas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</si>
  <si>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</si>
  <si>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</si>
  <si>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</si>
  <si>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</si>
  <si>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</si>
  <si>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</si>
  <si>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</si>
  <si>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FUENTE: Base certificada Sisben julio 2012 / Subdirección de Desarrollo Integral / DAP</t>
  </si>
  <si>
    <t>SISBEN III - 2012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</si>
  <si>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</si>
  <si>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</si>
  <si>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</si>
  <si>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</si>
  <si>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</si>
  <si>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</si>
  <si>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</si>
  <si>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</si>
  <si>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</si>
  <si>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</si>
  <si>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</si>
  <si>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</si>
  <si>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</si>
  <si>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</si>
  <si>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</si>
  <si>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</si>
  <si>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</si>
  <si>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</si>
  <si>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</si>
  <si>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FUENTE: Base certificada Sisbén julio 2012 / Subdirección de Desarrollo Integral / DAP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</si>
  <si>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</si>
  <si>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</si>
  <si>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</si>
  <si>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</si>
  <si>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</si>
  <si>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</si>
  <si>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</si>
  <si>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</si>
  <si>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</si>
  <si>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</si>
  <si>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</si>
  <si>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</si>
  <si>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</si>
  <si>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</si>
  <si>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</si>
  <si>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</si>
  <si>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</si>
  <si>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</si>
  <si>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</si>
  <si>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</si>
  <si>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</si>
  <si>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</si>
  <si>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</si>
  <si>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</si>
  <si>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</si>
  <si>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</si>
  <si>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</si>
  <si>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</si>
  <si>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</si>
  <si>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</si>
  <si>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</si>
  <si>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</si>
  <si>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 xml:space="preserve"> Ninguno</t>
  </si>
  <si>
    <t>Tipo de vivienda</t>
  </si>
  <si>
    <t>Vivienda con</t>
  </si>
  <si>
    <t>Cobertura vivienda con (%)</t>
  </si>
  <si>
    <t>Casa o apartamento</t>
  </si>
  <si>
    <t>Cuarto</t>
  </si>
  <si>
    <t>Otro tipo</t>
  </si>
  <si>
    <t>Casa Indigena</t>
  </si>
  <si>
    <t>Acueducto</t>
  </si>
  <si>
    <t>Alcantarillado</t>
  </si>
  <si>
    <t>Energia</t>
  </si>
  <si>
    <t>Gas</t>
  </si>
  <si>
    <t>Telefono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</si>
  <si>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</si>
  <si>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</si>
  <si>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</si>
  <si>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</si>
  <si>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</si>
  <si>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</si>
  <si>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</si>
  <si>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</si>
  <si>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</si>
  <si>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</si>
  <si>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</si>
  <si>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</si>
  <si>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</si>
  <si>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</si>
  <si>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</si>
  <si>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</si>
  <si>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</si>
  <si>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</si>
  <si>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</si>
  <si>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</si>
  <si>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</si>
  <si>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</si>
  <si>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</si>
  <si>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</si>
  <si>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</si>
  <si>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</si>
  <si>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</si>
  <si>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</si>
  <si>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</si>
  <si>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</si>
  <si>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</si>
  <si>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</si>
  <si>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</si>
  <si>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</si>
  <si>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</si>
  <si>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</si>
  <si>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</si>
  <si>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</si>
  <si>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</si>
  <si>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</si>
  <si>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</si>
  <si>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</si>
  <si>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</si>
  <si>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</si>
  <si>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</si>
  <si>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</si>
  <si>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</si>
  <si>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</si>
  <si>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Estadísticas por vereda del Sisbén III - 2012 en el municipio de Santiago de Cali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</si>
</sst>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11" xfId="0" applyFont="1" applyBorder="1"/>
    <xf numFmtId="0" fontId="19" fillId="0" borderId="0" xfId="0" applyFont="1" applyBorder="1"/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22" fillId="0" borderId="0" xfId="42" applyFont="1" applyAlignment="1" applyProtection="1">
      <alignment vertical="center"/>
    </xf>
    <xf numFmtId="0" fontId="19" fillId="0" borderId="12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19" fillId="0" borderId="0" xfId="0" applyFont="1" applyBorder="1" applyAlignment="1">
      <alignment horizontal="center" vertical="center"/>
    </xf>
    <xf numFmtId="3" fontId="19" fillId="0" borderId="11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0" fontId="19" fillId="0" borderId="10" xfId="0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/>
    </xf>
    <xf numFmtId="0" fontId="21" fillId="0" borderId="0" xfId="42" applyFont="1" applyAlignment="1" applyProtection="1">
      <alignment horizontal="left" vertical="center" wrapText="1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H26"/>
  <sheetViews>
    <sheetView tabSelected="1" workbookViewId="0">
      <selection activeCell="F1" sqref="F1"/>
    </sheetView>
  </sheetViews>
  <sheetFormatPr baseColWidth="10" defaultRowHeight="1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/>
    <col min="257" max="257" width="15.5703125" customWidth="1"/>
    <col min="258" max="258" width="15.85546875" customWidth="1"/>
    <col min="259" max="259" width="16.5703125" customWidth="1"/>
    <col min="260" max="260" width="17.140625" customWidth="1"/>
    <col min="261" max="261" width="14.7109375" customWidth="1"/>
    <col min="513" max="513" width="15.5703125" customWidth="1"/>
    <col min="514" max="514" width="15.85546875" customWidth="1"/>
    <col min="515" max="515" width="16.5703125" customWidth="1"/>
    <col min="516" max="516" width="17.140625" customWidth="1"/>
    <col min="517" max="517" width="14.7109375" customWidth="1"/>
    <col min="769" max="769" width="15.5703125" customWidth="1"/>
    <col min="770" max="770" width="15.85546875" customWidth="1"/>
    <col min="771" max="771" width="16.5703125" customWidth="1"/>
    <col min="772" max="772" width="17.140625" customWidth="1"/>
    <col min="773" max="773" width="14.7109375" customWidth="1"/>
    <col min="1025" max="1025" width="15.5703125" customWidth="1"/>
    <col min="1026" max="1026" width="15.85546875" customWidth="1"/>
    <col min="1027" max="1027" width="16.5703125" customWidth="1"/>
    <col min="1028" max="1028" width="17.140625" customWidth="1"/>
    <col min="1029" max="1029" width="14.7109375" customWidth="1"/>
    <col min="1281" max="1281" width="15.5703125" customWidth="1"/>
    <col min="1282" max="1282" width="15.85546875" customWidth="1"/>
    <col min="1283" max="1283" width="16.5703125" customWidth="1"/>
    <col min="1284" max="1284" width="17.140625" customWidth="1"/>
    <col min="1285" max="1285" width="14.7109375" customWidth="1"/>
    <col min="1537" max="1537" width="15.5703125" customWidth="1"/>
    <col min="1538" max="1538" width="15.85546875" customWidth="1"/>
    <col min="1539" max="1539" width="16.5703125" customWidth="1"/>
    <col min="1540" max="1540" width="17.140625" customWidth="1"/>
    <col min="1541" max="1541" width="14.7109375" customWidth="1"/>
    <col min="1793" max="1793" width="15.5703125" customWidth="1"/>
    <col min="1794" max="1794" width="15.85546875" customWidth="1"/>
    <col min="1795" max="1795" width="16.5703125" customWidth="1"/>
    <col min="1796" max="1796" width="17.140625" customWidth="1"/>
    <col min="1797" max="1797" width="14.7109375" customWidth="1"/>
    <col min="2049" max="2049" width="15.5703125" customWidth="1"/>
    <col min="2050" max="2050" width="15.85546875" customWidth="1"/>
    <col min="2051" max="2051" width="16.5703125" customWidth="1"/>
    <col min="2052" max="2052" width="17.140625" customWidth="1"/>
    <col min="2053" max="2053" width="14.7109375" customWidth="1"/>
    <col min="2305" max="2305" width="15.5703125" customWidth="1"/>
    <col min="2306" max="2306" width="15.85546875" customWidth="1"/>
    <col min="2307" max="2307" width="16.5703125" customWidth="1"/>
    <col min="2308" max="2308" width="17.140625" customWidth="1"/>
    <col min="2309" max="2309" width="14.7109375" customWidth="1"/>
    <col min="2561" max="2561" width="15.5703125" customWidth="1"/>
    <col min="2562" max="2562" width="15.85546875" customWidth="1"/>
    <col min="2563" max="2563" width="16.5703125" customWidth="1"/>
    <col min="2564" max="2564" width="17.140625" customWidth="1"/>
    <col min="2565" max="2565" width="14.7109375" customWidth="1"/>
    <col min="2817" max="2817" width="15.5703125" customWidth="1"/>
    <col min="2818" max="2818" width="15.85546875" customWidth="1"/>
    <col min="2819" max="2819" width="16.5703125" customWidth="1"/>
    <col min="2820" max="2820" width="17.140625" customWidth="1"/>
    <col min="2821" max="2821" width="14.7109375" customWidth="1"/>
    <col min="3073" max="3073" width="15.5703125" customWidth="1"/>
    <col min="3074" max="3074" width="15.85546875" customWidth="1"/>
    <col min="3075" max="3075" width="16.5703125" customWidth="1"/>
    <col min="3076" max="3076" width="17.140625" customWidth="1"/>
    <col min="3077" max="3077" width="14.7109375" customWidth="1"/>
    <col min="3329" max="3329" width="15.5703125" customWidth="1"/>
    <col min="3330" max="3330" width="15.85546875" customWidth="1"/>
    <col min="3331" max="3331" width="16.5703125" customWidth="1"/>
    <col min="3332" max="3332" width="17.140625" customWidth="1"/>
    <col min="3333" max="3333" width="14.7109375" customWidth="1"/>
    <col min="3585" max="3585" width="15.5703125" customWidth="1"/>
    <col min="3586" max="3586" width="15.85546875" customWidth="1"/>
    <col min="3587" max="3587" width="16.5703125" customWidth="1"/>
    <col min="3588" max="3588" width="17.140625" customWidth="1"/>
    <col min="3589" max="3589" width="14.7109375" customWidth="1"/>
    <col min="3841" max="3841" width="15.5703125" customWidth="1"/>
    <col min="3842" max="3842" width="15.85546875" customWidth="1"/>
    <col min="3843" max="3843" width="16.5703125" customWidth="1"/>
    <col min="3844" max="3844" width="17.140625" customWidth="1"/>
    <col min="3845" max="3845" width="14.7109375" customWidth="1"/>
    <col min="4097" max="4097" width="15.5703125" customWidth="1"/>
    <col min="4098" max="4098" width="15.85546875" customWidth="1"/>
    <col min="4099" max="4099" width="16.5703125" customWidth="1"/>
    <col min="4100" max="4100" width="17.140625" customWidth="1"/>
    <col min="4101" max="4101" width="14.7109375" customWidth="1"/>
    <col min="4353" max="4353" width="15.5703125" customWidth="1"/>
    <col min="4354" max="4354" width="15.85546875" customWidth="1"/>
    <col min="4355" max="4355" width="16.5703125" customWidth="1"/>
    <col min="4356" max="4356" width="17.140625" customWidth="1"/>
    <col min="4357" max="4357" width="14.7109375" customWidth="1"/>
    <col min="4609" max="4609" width="15.5703125" customWidth="1"/>
    <col min="4610" max="4610" width="15.85546875" customWidth="1"/>
    <col min="4611" max="4611" width="16.5703125" customWidth="1"/>
    <col min="4612" max="4612" width="17.140625" customWidth="1"/>
    <col min="4613" max="4613" width="14.7109375" customWidth="1"/>
    <col min="4865" max="4865" width="15.5703125" customWidth="1"/>
    <col min="4866" max="4866" width="15.85546875" customWidth="1"/>
    <col min="4867" max="4867" width="16.5703125" customWidth="1"/>
    <col min="4868" max="4868" width="17.140625" customWidth="1"/>
    <col min="4869" max="4869" width="14.7109375" customWidth="1"/>
    <col min="5121" max="5121" width="15.5703125" customWidth="1"/>
    <col min="5122" max="5122" width="15.85546875" customWidth="1"/>
    <col min="5123" max="5123" width="16.5703125" customWidth="1"/>
    <col min="5124" max="5124" width="17.140625" customWidth="1"/>
    <col min="5125" max="5125" width="14.7109375" customWidth="1"/>
    <col min="5377" max="5377" width="15.5703125" customWidth="1"/>
    <col min="5378" max="5378" width="15.85546875" customWidth="1"/>
    <col min="5379" max="5379" width="16.5703125" customWidth="1"/>
    <col min="5380" max="5380" width="17.140625" customWidth="1"/>
    <col min="5381" max="5381" width="14.7109375" customWidth="1"/>
    <col min="5633" max="5633" width="15.5703125" customWidth="1"/>
    <col min="5634" max="5634" width="15.85546875" customWidth="1"/>
    <col min="5635" max="5635" width="16.5703125" customWidth="1"/>
    <col min="5636" max="5636" width="17.140625" customWidth="1"/>
    <col min="5637" max="5637" width="14.7109375" customWidth="1"/>
    <col min="5889" max="5889" width="15.5703125" customWidth="1"/>
    <col min="5890" max="5890" width="15.85546875" customWidth="1"/>
    <col min="5891" max="5891" width="16.5703125" customWidth="1"/>
    <col min="5892" max="5892" width="17.140625" customWidth="1"/>
    <col min="5893" max="5893" width="14.7109375" customWidth="1"/>
    <col min="6145" max="6145" width="15.5703125" customWidth="1"/>
    <col min="6146" max="6146" width="15.85546875" customWidth="1"/>
    <col min="6147" max="6147" width="16.5703125" customWidth="1"/>
    <col min="6148" max="6148" width="17.140625" customWidth="1"/>
    <col min="6149" max="6149" width="14.7109375" customWidth="1"/>
    <col min="6401" max="6401" width="15.5703125" customWidth="1"/>
    <col min="6402" max="6402" width="15.85546875" customWidth="1"/>
    <col min="6403" max="6403" width="16.5703125" customWidth="1"/>
    <col min="6404" max="6404" width="17.140625" customWidth="1"/>
    <col min="6405" max="6405" width="14.7109375" customWidth="1"/>
    <col min="6657" max="6657" width="15.5703125" customWidth="1"/>
    <col min="6658" max="6658" width="15.85546875" customWidth="1"/>
    <col min="6659" max="6659" width="16.5703125" customWidth="1"/>
    <col min="6660" max="6660" width="17.140625" customWidth="1"/>
    <col min="6661" max="6661" width="14.7109375" customWidth="1"/>
    <col min="6913" max="6913" width="15.5703125" customWidth="1"/>
    <col min="6914" max="6914" width="15.85546875" customWidth="1"/>
    <col min="6915" max="6915" width="16.5703125" customWidth="1"/>
    <col min="6916" max="6916" width="17.140625" customWidth="1"/>
    <col min="6917" max="6917" width="14.7109375" customWidth="1"/>
    <col min="7169" max="7169" width="15.5703125" customWidth="1"/>
    <col min="7170" max="7170" width="15.85546875" customWidth="1"/>
    <col min="7171" max="7171" width="16.5703125" customWidth="1"/>
    <col min="7172" max="7172" width="17.140625" customWidth="1"/>
    <col min="7173" max="7173" width="14.7109375" customWidth="1"/>
    <col min="7425" max="7425" width="15.5703125" customWidth="1"/>
    <col min="7426" max="7426" width="15.85546875" customWidth="1"/>
    <col min="7427" max="7427" width="16.5703125" customWidth="1"/>
    <col min="7428" max="7428" width="17.140625" customWidth="1"/>
    <col min="7429" max="7429" width="14.7109375" customWidth="1"/>
    <col min="7681" max="7681" width="15.5703125" customWidth="1"/>
    <col min="7682" max="7682" width="15.85546875" customWidth="1"/>
    <col min="7683" max="7683" width="16.5703125" customWidth="1"/>
    <col min="7684" max="7684" width="17.140625" customWidth="1"/>
    <col min="7685" max="7685" width="14.7109375" customWidth="1"/>
    <col min="7937" max="7937" width="15.5703125" customWidth="1"/>
    <col min="7938" max="7938" width="15.85546875" customWidth="1"/>
    <col min="7939" max="7939" width="16.5703125" customWidth="1"/>
    <col min="7940" max="7940" width="17.140625" customWidth="1"/>
    <col min="7941" max="7941" width="14.7109375" customWidth="1"/>
    <col min="8193" max="8193" width="15.5703125" customWidth="1"/>
    <col min="8194" max="8194" width="15.85546875" customWidth="1"/>
    <col min="8195" max="8195" width="16.5703125" customWidth="1"/>
    <col min="8196" max="8196" width="17.140625" customWidth="1"/>
    <col min="8197" max="8197" width="14.7109375" customWidth="1"/>
    <col min="8449" max="8449" width="15.5703125" customWidth="1"/>
    <col min="8450" max="8450" width="15.85546875" customWidth="1"/>
    <col min="8451" max="8451" width="16.5703125" customWidth="1"/>
    <col min="8452" max="8452" width="17.140625" customWidth="1"/>
    <col min="8453" max="8453" width="14.7109375" customWidth="1"/>
    <col min="8705" max="8705" width="15.5703125" customWidth="1"/>
    <col min="8706" max="8706" width="15.85546875" customWidth="1"/>
    <col min="8707" max="8707" width="16.5703125" customWidth="1"/>
    <col min="8708" max="8708" width="17.140625" customWidth="1"/>
    <col min="8709" max="8709" width="14.7109375" customWidth="1"/>
    <col min="8961" max="8961" width="15.5703125" customWidth="1"/>
    <col min="8962" max="8962" width="15.85546875" customWidth="1"/>
    <col min="8963" max="8963" width="16.5703125" customWidth="1"/>
    <col min="8964" max="8964" width="17.140625" customWidth="1"/>
    <col min="8965" max="8965" width="14.7109375" customWidth="1"/>
    <col min="9217" max="9217" width="15.5703125" customWidth="1"/>
    <col min="9218" max="9218" width="15.85546875" customWidth="1"/>
    <col min="9219" max="9219" width="16.5703125" customWidth="1"/>
    <col min="9220" max="9220" width="17.140625" customWidth="1"/>
    <col min="9221" max="9221" width="14.7109375" customWidth="1"/>
    <col min="9473" max="9473" width="15.5703125" customWidth="1"/>
    <col min="9474" max="9474" width="15.85546875" customWidth="1"/>
    <col min="9475" max="9475" width="16.5703125" customWidth="1"/>
    <col min="9476" max="9476" width="17.140625" customWidth="1"/>
    <col min="9477" max="9477" width="14.7109375" customWidth="1"/>
    <col min="9729" max="9729" width="15.5703125" customWidth="1"/>
    <col min="9730" max="9730" width="15.85546875" customWidth="1"/>
    <col min="9731" max="9731" width="16.5703125" customWidth="1"/>
    <col min="9732" max="9732" width="17.140625" customWidth="1"/>
    <col min="9733" max="9733" width="14.7109375" customWidth="1"/>
    <col min="9985" max="9985" width="15.5703125" customWidth="1"/>
    <col min="9986" max="9986" width="15.85546875" customWidth="1"/>
    <col min="9987" max="9987" width="16.5703125" customWidth="1"/>
    <col min="9988" max="9988" width="17.140625" customWidth="1"/>
    <col min="9989" max="9989" width="14.7109375" customWidth="1"/>
    <col min="10241" max="10241" width="15.5703125" customWidth="1"/>
    <col min="10242" max="10242" width="15.85546875" customWidth="1"/>
    <col min="10243" max="10243" width="16.5703125" customWidth="1"/>
    <col min="10244" max="10244" width="17.140625" customWidth="1"/>
    <col min="10245" max="10245" width="14.7109375" customWidth="1"/>
    <col min="10497" max="10497" width="15.5703125" customWidth="1"/>
    <col min="10498" max="10498" width="15.85546875" customWidth="1"/>
    <col min="10499" max="10499" width="16.5703125" customWidth="1"/>
    <col min="10500" max="10500" width="17.140625" customWidth="1"/>
    <col min="10501" max="10501" width="14.7109375" customWidth="1"/>
    <col min="10753" max="10753" width="15.5703125" customWidth="1"/>
    <col min="10754" max="10754" width="15.85546875" customWidth="1"/>
    <col min="10755" max="10755" width="16.5703125" customWidth="1"/>
    <col min="10756" max="10756" width="17.140625" customWidth="1"/>
    <col min="10757" max="10757" width="14.7109375" customWidth="1"/>
    <col min="11009" max="11009" width="15.5703125" customWidth="1"/>
    <col min="11010" max="11010" width="15.85546875" customWidth="1"/>
    <col min="11011" max="11011" width="16.5703125" customWidth="1"/>
    <col min="11012" max="11012" width="17.140625" customWidth="1"/>
    <col min="11013" max="11013" width="14.7109375" customWidth="1"/>
    <col min="11265" max="11265" width="15.5703125" customWidth="1"/>
    <col min="11266" max="11266" width="15.85546875" customWidth="1"/>
    <col min="11267" max="11267" width="16.5703125" customWidth="1"/>
    <col min="11268" max="11268" width="17.140625" customWidth="1"/>
    <col min="11269" max="11269" width="14.7109375" customWidth="1"/>
    <col min="11521" max="11521" width="15.5703125" customWidth="1"/>
    <col min="11522" max="11522" width="15.85546875" customWidth="1"/>
    <col min="11523" max="11523" width="16.5703125" customWidth="1"/>
    <col min="11524" max="11524" width="17.140625" customWidth="1"/>
    <col min="11525" max="11525" width="14.7109375" customWidth="1"/>
    <col min="11777" max="11777" width="15.5703125" customWidth="1"/>
    <col min="11778" max="11778" width="15.85546875" customWidth="1"/>
    <col min="11779" max="11779" width="16.5703125" customWidth="1"/>
    <col min="11780" max="11780" width="17.140625" customWidth="1"/>
    <col min="11781" max="11781" width="14.7109375" customWidth="1"/>
    <col min="12033" max="12033" width="15.5703125" customWidth="1"/>
    <col min="12034" max="12034" width="15.85546875" customWidth="1"/>
    <col min="12035" max="12035" width="16.5703125" customWidth="1"/>
    <col min="12036" max="12036" width="17.140625" customWidth="1"/>
    <col min="12037" max="12037" width="14.7109375" customWidth="1"/>
    <col min="12289" max="12289" width="15.5703125" customWidth="1"/>
    <col min="12290" max="12290" width="15.85546875" customWidth="1"/>
    <col min="12291" max="12291" width="16.5703125" customWidth="1"/>
    <col min="12292" max="12292" width="17.140625" customWidth="1"/>
    <col min="12293" max="12293" width="14.7109375" customWidth="1"/>
    <col min="12545" max="12545" width="15.5703125" customWidth="1"/>
    <col min="12546" max="12546" width="15.85546875" customWidth="1"/>
    <col min="12547" max="12547" width="16.5703125" customWidth="1"/>
    <col min="12548" max="12548" width="17.140625" customWidth="1"/>
    <col min="12549" max="12549" width="14.7109375" customWidth="1"/>
    <col min="12801" max="12801" width="15.5703125" customWidth="1"/>
    <col min="12802" max="12802" width="15.85546875" customWidth="1"/>
    <col min="12803" max="12803" width="16.5703125" customWidth="1"/>
    <col min="12804" max="12804" width="17.140625" customWidth="1"/>
    <col min="12805" max="12805" width="14.7109375" customWidth="1"/>
    <col min="13057" max="13057" width="15.5703125" customWidth="1"/>
    <col min="13058" max="13058" width="15.85546875" customWidth="1"/>
    <col min="13059" max="13059" width="16.5703125" customWidth="1"/>
    <col min="13060" max="13060" width="17.140625" customWidth="1"/>
    <col min="13061" max="13061" width="14.7109375" customWidth="1"/>
    <col min="13313" max="13313" width="15.5703125" customWidth="1"/>
    <col min="13314" max="13314" width="15.85546875" customWidth="1"/>
    <col min="13315" max="13315" width="16.5703125" customWidth="1"/>
    <col min="13316" max="13316" width="17.140625" customWidth="1"/>
    <col min="13317" max="13317" width="14.7109375" customWidth="1"/>
    <col min="13569" max="13569" width="15.5703125" customWidth="1"/>
    <col min="13570" max="13570" width="15.85546875" customWidth="1"/>
    <col min="13571" max="13571" width="16.5703125" customWidth="1"/>
    <col min="13572" max="13572" width="17.140625" customWidth="1"/>
    <col min="13573" max="13573" width="14.7109375" customWidth="1"/>
    <col min="13825" max="13825" width="15.5703125" customWidth="1"/>
    <col min="13826" max="13826" width="15.85546875" customWidth="1"/>
    <col min="13827" max="13827" width="16.5703125" customWidth="1"/>
    <col min="13828" max="13828" width="17.140625" customWidth="1"/>
    <col min="13829" max="13829" width="14.7109375" customWidth="1"/>
    <col min="14081" max="14081" width="15.5703125" customWidth="1"/>
    <col min="14082" max="14082" width="15.85546875" customWidth="1"/>
    <col min="14083" max="14083" width="16.5703125" customWidth="1"/>
    <col min="14084" max="14084" width="17.140625" customWidth="1"/>
    <col min="14085" max="14085" width="14.7109375" customWidth="1"/>
    <col min="14337" max="14337" width="15.5703125" customWidth="1"/>
    <col min="14338" max="14338" width="15.85546875" customWidth="1"/>
    <col min="14339" max="14339" width="16.5703125" customWidth="1"/>
    <col min="14340" max="14340" width="17.140625" customWidth="1"/>
    <col min="14341" max="14341" width="14.7109375" customWidth="1"/>
    <col min="14593" max="14593" width="15.5703125" customWidth="1"/>
    <col min="14594" max="14594" width="15.85546875" customWidth="1"/>
    <col min="14595" max="14595" width="16.5703125" customWidth="1"/>
    <col min="14596" max="14596" width="17.140625" customWidth="1"/>
    <col min="14597" max="14597" width="14.7109375" customWidth="1"/>
    <col min="14849" max="14849" width="15.5703125" customWidth="1"/>
    <col min="14850" max="14850" width="15.85546875" customWidth="1"/>
    <col min="14851" max="14851" width="16.5703125" customWidth="1"/>
    <col min="14852" max="14852" width="17.140625" customWidth="1"/>
    <col min="14853" max="14853" width="14.7109375" customWidth="1"/>
    <col min="15105" max="15105" width="15.5703125" customWidth="1"/>
    <col min="15106" max="15106" width="15.85546875" customWidth="1"/>
    <col min="15107" max="15107" width="16.5703125" customWidth="1"/>
    <col min="15108" max="15108" width="17.140625" customWidth="1"/>
    <col min="15109" max="15109" width="14.7109375" customWidth="1"/>
    <col min="15361" max="15361" width="15.5703125" customWidth="1"/>
    <col min="15362" max="15362" width="15.85546875" customWidth="1"/>
    <col min="15363" max="15363" width="16.5703125" customWidth="1"/>
    <col min="15364" max="15364" width="17.140625" customWidth="1"/>
    <col min="15365" max="15365" width="14.7109375" customWidth="1"/>
    <col min="15617" max="15617" width="15.5703125" customWidth="1"/>
    <col min="15618" max="15618" width="15.85546875" customWidth="1"/>
    <col min="15619" max="15619" width="16.5703125" customWidth="1"/>
    <col min="15620" max="15620" width="17.140625" customWidth="1"/>
    <col min="15621" max="15621" width="14.7109375" customWidth="1"/>
    <col min="15873" max="15873" width="15.5703125" customWidth="1"/>
    <col min="15874" max="15874" width="15.85546875" customWidth="1"/>
    <col min="15875" max="15875" width="16.5703125" customWidth="1"/>
    <col min="15876" max="15876" width="17.140625" customWidth="1"/>
    <col min="15877" max="15877" width="14.7109375" customWidth="1"/>
    <col min="16129" max="16129" width="15.5703125" customWidth="1"/>
    <col min="16130" max="16130" width="15.85546875" customWidth="1"/>
    <col min="16131" max="16131" width="16.5703125" customWidth="1"/>
    <col min="16132" max="16132" width="17.140625" customWidth="1"/>
    <col min="16133" max="16133" width="14.7109375" customWidth="1"/>
  </cols>
  <sheetData>
    <row r="7" spans="1:5">
      <c r="A7" s="1" t="s">
        <v>246</v>
      </c>
    </row>
    <row r="9" spans="1:5">
      <c r="A9" s="26" t="s">
        <v>0</v>
      </c>
      <c r="B9" s="26"/>
      <c r="C9" s="26"/>
      <c r="D9" s="26"/>
      <c r="E9" s="26"/>
    </row>
    <row r="10" spans="1:5" ht="7.5" customHeight="1"/>
    <row r="11" spans="1:5" ht="33" customHeight="1">
      <c r="A11" s="25" t="s">
        <v>1</v>
      </c>
      <c r="B11" s="25"/>
      <c r="C11" s="25"/>
      <c r="D11" s="25"/>
      <c r="E11" s="25"/>
    </row>
    <row r="12" spans="1:5" ht="33" customHeight="1">
      <c r="A12" s="25" t="s">
        <v>2</v>
      </c>
      <c r="B12" s="25"/>
      <c r="C12" s="25"/>
      <c r="D12" s="25"/>
      <c r="E12" s="25"/>
    </row>
    <row r="13" spans="1:5" ht="33" customHeight="1">
      <c r="A13" s="25" t="s">
        <v>3</v>
      </c>
      <c r="B13" s="25"/>
      <c r="C13" s="25"/>
      <c r="D13" s="25"/>
      <c r="E13" s="25"/>
    </row>
    <row r="14" spans="1:5" ht="33" customHeight="1">
      <c r="A14" s="25" t="s">
        <v>4</v>
      </c>
      <c r="B14" s="25"/>
      <c r="C14" s="25"/>
      <c r="D14" s="25"/>
      <c r="E14" s="25"/>
    </row>
    <row r="15" spans="1:5" ht="33" customHeight="1">
      <c r="A15" s="25" t="s">
        <v>5</v>
      </c>
      <c r="B15" s="25"/>
      <c r="C15" s="25"/>
      <c r="D15" s="25"/>
      <c r="E15" s="25"/>
    </row>
    <row r="16" spans="1:5" ht="33" customHeight="1">
      <c r="A16" s="25" t="s">
        <v>6</v>
      </c>
      <c r="B16" s="25"/>
      <c r="C16" s="25"/>
      <c r="D16" s="25"/>
      <c r="E16" s="25"/>
    </row>
    <row r="17" spans="1:5" ht="33" customHeight="1">
      <c r="A17" s="25" t="s">
        <v>7</v>
      </c>
      <c r="B17" s="25"/>
      <c r="C17" s="25"/>
      <c r="D17" s="25"/>
      <c r="E17" s="25"/>
    </row>
    <row r="18" spans="1:5" ht="33" customHeight="1">
      <c r="A18" s="25" t="s">
        <v>8</v>
      </c>
      <c r="B18" s="25"/>
      <c r="C18" s="25"/>
      <c r="D18" s="25"/>
      <c r="E18" s="25"/>
    </row>
    <row r="19" spans="1:5" ht="33" customHeight="1">
      <c r="A19" s="25" t="s">
        <v>9</v>
      </c>
      <c r="B19" s="25"/>
      <c r="C19" s="25"/>
      <c r="D19" s="25"/>
      <c r="E19" s="25"/>
    </row>
    <row r="20" spans="1:5" ht="33" customHeight="1">
      <c r="A20" s="25" t="s">
        <v>10</v>
      </c>
      <c r="B20" s="25"/>
      <c r="C20" s="25"/>
      <c r="D20" s="25"/>
      <c r="E20" s="25"/>
    </row>
    <row r="21" spans="1:5" ht="33" customHeight="1">
      <c r="A21" s="25" t="s">
        <v>11</v>
      </c>
      <c r="B21" s="25"/>
      <c r="C21" s="25"/>
      <c r="D21" s="25"/>
      <c r="E21" s="25"/>
    </row>
    <row r="22" spans="1:5" ht="33" customHeight="1">
      <c r="A22" s="25" t="s">
        <v>12</v>
      </c>
      <c r="B22" s="25"/>
      <c r="C22" s="25"/>
      <c r="D22" s="25"/>
      <c r="E22" s="25"/>
    </row>
    <row r="23" spans="1:5" ht="33" customHeight="1">
      <c r="A23" s="25" t="s">
        <v>13</v>
      </c>
      <c r="B23" s="25"/>
      <c r="C23" s="25"/>
      <c r="D23" s="25"/>
      <c r="E23" s="25"/>
    </row>
    <row r="24" spans="1:5" ht="7.5" customHeight="1">
      <c r="A24" s="3"/>
      <c r="B24" s="3"/>
      <c r="C24" s="3"/>
      <c r="D24" s="3"/>
      <c r="E24" s="3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</sheetData>
  <mergeCells count="14">
    <mergeCell ref="A22:E22"/>
    <mergeCell ref="A23:E23"/>
    <mergeCell ref="A16:E16"/>
    <mergeCell ref="A17:E17"/>
    <mergeCell ref="A18:E18"/>
    <mergeCell ref="A19:E19"/>
    <mergeCell ref="A20:E20"/>
    <mergeCell ref="A21:E21"/>
    <mergeCell ref="A9:E9"/>
    <mergeCell ref="A11:E11"/>
    <mergeCell ref="A12:E12"/>
    <mergeCell ref="A13:E13"/>
    <mergeCell ref="A14:E14"/>
    <mergeCell ref="A15:E15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4"/>
  <sheetViews>
    <sheetView workbookViewId="0">
      <selection activeCell="G1" sqref="G1"/>
    </sheetView>
  </sheetViews>
  <sheetFormatPr baseColWidth="10" defaultRowHeight="15"/>
  <cols>
    <col min="1" max="1" width="15.5703125" style="6" customWidth="1"/>
    <col min="2" max="2" width="28.5703125" style="6" bestFit="1" customWidth="1"/>
    <col min="3" max="3" width="7.42578125" style="6" customWidth="1"/>
    <col min="4" max="5" width="7.28515625" style="6" customWidth="1"/>
    <col min="6" max="6" width="1.7109375" style="6" customWidth="1"/>
    <col min="7" max="7" width="10.85546875" style="6" bestFit="1" customWidth="1"/>
    <col min="8" max="8" width="9.5703125" style="6" bestFit="1" customWidth="1"/>
    <col min="9" max="9" width="11.42578125" style="6"/>
  </cols>
  <sheetData>
    <row r="1" spans="1:9">
      <c r="C1" s="7" t="s">
        <v>14</v>
      </c>
    </row>
    <row r="7" spans="1:9">
      <c r="A7" s="6" t="s">
        <v>1</v>
      </c>
    </row>
    <row r="8" spans="1:9">
      <c r="A8" s="6" t="s">
        <v>15</v>
      </c>
    </row>
    <row r="9" spans="1:9">
      <c r="A9" s="10"/>
      <c r="B9" s="10"/>
      <c r="C9" s="10"/>
      <c r="D9" s="10"/>
      <c r="E9" s="10"/>
      <c r="F9" s="10"/>
      <c r="G9" s="10"/>
      <c r="H9" s="10"/>
    </row>
    <row r="10" spans="1:9">
      <c r="A10" s="29" t="s">
        <v>16</v>
      </c>
      <c r="B10" s="29" t="s">
        <v>17</v>
      </c>
      <c r="C10" s="27" t="s">
        <v>18</v>
      </c>
      <c r="D10" s="27"/>
      <c r="E10" s="27"/>
      <c r="F10" s="15"/>
      <c r="G10" s="28" t="s">
        <v>19</v>
      </c>
      <c r="H10" s="28" t="s">
        <v>20</v>
      </c>
    </row>
    <row r="11" spans="1:9">
      <c r="A11" s="30"/>
      <c r="B11" s="30"/>
      <c r="C11" s="14" t="s">
        <v>21</v>
      </c>
      <c r="D11" s="14" t="s">
        <v>22</v>
      </c>
      <c r="E11" s="14" t="s">
        <v>23</v>
      </c>
      <c r="F11" s="10"/>
      <c r="G11" s="27"/>
      <c r="H11" s="27"/>
    </row>
    <row r="13" spans="1:9">
      <c r="A13" s="11" t="s">
        <v>24</v>
      </c>
      <c r="C13" s="12">
        <f>C15+C21+C31+C46+C58+C66+C84+C90+C97+C106+C116+C123+C133+C139+C144</f>
        <v>45933</v>
      </c>
      <c r="D13" s="12">
        <f>D15+D21+D31+D46+D58+D66+D84+D90+D97+D106+D116+D123+D133+D139+D144</f>
        <v>22761</v>
      </c>
      <c r="E13" s="12">
        <f>E15+E21+E31+E46+E58+E66+E84+E90+E97+E106+E116+E123+E133+E139+E144</f>
        <v>23172</v>
      </c>
      <c r="F13" s="12"/>
      <c r="G13" s="24">
        <f>G15+G21+G31+G46+G58+G66+G84+G90+G97+G106+G116+G123+G133+G139+G144</f>
        <v>12748</v>
      </c>
      <c r="H13" s="24">
        <f>H15+H21+H31+H46+H58+H66+H84+H90+H97+H106+H116+H123+H133+H139+H144</f>
        <v>13014</v>
      </c>
    </row>
    <row r="14" spans="1:9">
      <c r="A14" s="11"/>
      <c r="C14" s="12"/>
      <c r="D14" s="12"/>
      <c r="E14" s="12"/>
      <c r="F14" s="12"/>
      <c r="G14" s="12"/>
      <c r="H14" s="12"/>
    </row>
    <row r="15" spans="1:9">
      <c r="A15" s="11" t="s">
        <v>25</v>
      </c>
      <c r="C15" s="12">
        <f>SUM(C17:C19)</f>
        <v>1113</v>
      </c>
      <c r="D15" s="12">
        <f>SUM(D17:D19)</f>
        <v>576</v>
      </c>
      <c r="E15" s="12">
        <f>SUM(E17:E19)</f>
        <v>537</v>
      </c>
      <c r="F15" s="12"/>
      <c r="G15" s="12">
        <f>SUM(G17:G19)</f>
        <v>280</v>
      </c>
      <c r="H15" s="12">
        <f>SUM(H17:H19)</f>
        <v>295</v>
      </c>
    </row>
    <row r="16" spans="1:9" ht="6.75" customHeight="1">
      <c r="A16" s="11"/>
      <c r="C16" s="12"/>
      <c r="D16" s="12"/>
      <c r="E16" s="12"/>
      <c r="F16" s="12"/>
      <c r="G16" s="12"/>
      <c r="H16" s="12"/>
      <c r="I16"/>
    </row>
    <row r="17" spans="1:9">
      <c r="A17" s="11">
        <v>5101</v>
      </c>
      <c r="B17" s="6" t="s">
        <v>26</v>
      </c>
      <c r="C17" s="12">
        <f>D17+E17</f>
        <v>759</v>
      </c>
      <c r="D17" s="12">
        <v>391</v>
      </c>
      <c r="E17" s="12">
        <v>368</v>
      </c>
      <c r="F17" s="12"/>
      <c r="G17" s="12">
        <v>191</v>
      </c>
      <c r="H17" s="12">
        <v>200</v>
      </c>
    </row>
    <row r="18" spans="1:9">
      <c r="A18" s="11">
        <v>5103</v>
      </c>
      <c r="B18" s="6" t="s">
        <v>27</v>
      </c>
      <c r="C18" s="12">
        <f>D18+E18</f>
        <v>352</v>
      </c>
      <c r="D18" s="12">
        <v>185</v>
      </c>
      <c r="E18" s="12">
        <v>167</v>
      </c>
      <c r="F18" s="12"/>
      <c r="G18" s="12">
        <v>88</v>
      </c>
      <c r="H18" s="12">
        <v>94</v>
      </c>
    </row>
    <row r="19" spans="1:9">
      <c r="A19" s="11">
        <v>5197</v>
      </c>
      <c r="B19" s="6" t="s">
        <v>28</v>
      </c>
      <c r="C19" s="12">
        <f>E19</f>
        <v>2</v>
      </c>
      <c r="D19" s="12" t="s">
        <v>29</v>
      </c>
      <c r="E19" s="12">
        <v>2</v>
      </c>
      <c r="F19" s="12"/>
      <c r="G19" s="12">
        <v>1</v>
      </c>
      <c r="H19" s="12">
        <v>1</v>
      </c>
    </row>
    <row r="20" spans="1:9">
      <c r="A20" s="11"/>
      <c r="C20" s="12"/>
      <c r="D20" s="12"/>
      <c r="E20" s="12"/>
      <c r="F20" s="12"/>
      <c r="G20" s="12"/>
      <c r="H20" s="12"/>
    </row>
    <row r="21" spans="1:9">
      <c r="A21" s="11" t="s">
        <v>30</v>
      </c>
      <c r="C21" s="12">
        <f>SUM(C23:C29)</f>
        <v>3790</v>
      </c>
      <c r="D21" s="12">
        <f>SUM(D23:D29)</f>
        <v>1835</v>
      </c>
      <c r="E21" s="12">
        <f>SUM(E23:E29)</f>
        <v>1955</v>
      </c>
      <c r="F21" s="12"/>
      <c r="G21" s="12">
        <f>SUM(G23:G29)</f>
        <v>956</v>
      </c>
      <c r="H21" s="12">
        <f>SUM(H23:H29)</f>
        <v>993</v>
      </c>
    </row>
    <row r="22" spans="1:9" ht="6.75" customHeight="1">
      <c r="A22" s="11"/>
      <c r="C22" s="12"/>
      <c r="D22" s="12"/>
      <c r="E22" s="12"/>
      <c r="F22" s="12"/>
      <c r="G22" s="12"/>
      <c r="H22" s="12"/>
      <c r="I22"/>
    </row>
    <row r="23" spans="1:9">
      <c r="A23" s="11">
        <v>5201</v>
      </c>
      <c r="B23" s="6" t="s">
        <v>31</v>
      </c>
      <c r="C23" s="12">
        <f>D23+E23</f>
        <v>2333</v>
      </c>
      <c r="D23" s="12">
        <v>1123</v>
      </c>
      <c r="E23" s="12">
        <v>1210</v>
      </c>
      <c r="F23" s="12"/>
      <c r="G23" s="12">
        <v>569</v>
      </c>
      <c r="H23" s="12">
        <v>596</v>
      </c>
    </row>
    <row r="24" spans="1:9">
      <c r="A24" s="11">
        <v>5202</v>
      </c>
      <c r="B24" s="6" t="s">
        <v>32</v>
      </c>
      <c r="C24" s="12">
        <f>D24+E24</f>
        <v>413</v>
      </c>
      <c r="D24" s="12">
        <v>200</v>
      </c>
      <c r="E24" s="12">
        <v>213</v>
      </c>
      <c r="F24" s="12"/>
      <c r="G24" s="12">
        <v>100</v>
      </c>
      <c r="H24" s="12">
        <v>104</v>
      </c>
    </row>
    <row r="25" spans="1:9">
      <c r="A25" s="11">
        <v>5205</v>
      </c>
      <c r="B25" s="6" t="s">
        <v>33</v>
      </c>
      <c r="C25" s="12">
        <f>D25+E25</f>
        <v>911</v>
      </c>
      <c r="D25" s="12">
        <v>448</v>
      </c>
      <c r="E25" s="12">
        <v>463</v>
      </c>
      <c r="F25" s="12"/>
      <c r="G25" s="12">
        <v>252</v>
      </c>
      <c r="H25" s="12">
        <v>258</v>
      </c>
    </row>
    <row r="26" spans="1:9">
      <c r="A26" s="11">
        <v>5290</v>
      </c>
      <c r="B26" s="6" t="s">
        <v>34</v>
      </c>
      <c r="C26" s="12">
        <f>D26+E26</f>
        <v>124</v>
      </c>
      <c r="D26" s="12">
        <v>60</v>
      </c>
      <c r="E26" s="12">
        <v>64</v>
      </c>
      <c r="F26" s="12"/>
      <c r="G26" s="12">
        <v>30</v>
      </c>
      <c r="H26" s="12">
        <v>30</v>
      </c>
    </row>
    <row r="27" spans="1:9">
      <c r="A27" s="11">
        <v>5294</v>
      </c>
      <c r="B27" s="6" t="s">
        <v>35</v>
      </c>
      <c r="C27" s="12">
        <v>2</v>
      </c>
      <c r="D27" s="12" t="s">
        <v>29</v>
      </c>
      <c r="E27" s="12">
        <v>2</v>
      </c>
      <c r="F27" s="12"/>
      <c r="G27" s="12">
        <v>2</v>
      </c>
      <c r="H27" s="12">
        <v>2</v>
      </c>
    </row>
    <row r="28" spans="1:9">
      <c r="A28" s="11">
        <v>5295</v>
      </c>
      <c r="B28" s="6" t="s">
        <v>36</v>
      </c>
      <c r="C28" s="12">
        <f>D28+E28</f>
        <v>5</v>
      </c>
      <c r="D28" s="12">
        <v>2</v>
      </c>
      <c r="E28" s="12">
        <v>3</v>
      </c>
      <c r="F28" s="12"/>
      <c r="G28" s="12">
        <v>1</v>
      </c>
      <c r="H28" s="12">
        <v>1</v>
      </c>
    </row>
    <row r="29" spans="1:9">
      <c r="A29" s="11">
        <v>5299</v>
      </c>
      <c r="B29" s="6" t="s">
        <v>37</v>
      </c>
      <c r="C29" s="12">
        <f>D29</f>
        <v>2</v>
      </c>
      <c r="D29" s="12">
        <v>2</v>
      </c>
      <c r="E29" s="12" t="s">
        <v>29</v>
      </c>
      <c r="F29" s="12"/>
      <c r="G29" s="12">
        <v>2</v>
      </c>
      <c r="H29" s="12">
        <v>2</v>
      </c>
    </row>
    <row r="30" spans="1:9">
      <c r="A30" s="11"/>
      <c r="C30" s="12"/>
      <c r="D30" s="12"/>
      <c r="E30" s="12"/>
      <c r="F30" s="12"/>
      <c r="G30" s="12"/>
      <c r="H30" s="12"/>
    </row>
    <row r="31" spans="1:9">
      <c r="A31" s="11" t="s">
        <v>38</v>
      </c>
      <c r="C31" s="12">
        <f>SUM(C33:C44)</f>
        <v>1123</v>
      </c>
      <c r="D31" s="12">
        <f>SUM(D33:D44)</f>
        <v>587</v>
      </c>
      <c r="E31" s="12">
        <f>SUM(E33:E44)</f>
        <v>536</v>
      </c>
      <c r="F31" s="12"/>
      <c r="G31" s="12">
        <f>SUM(G33:G44)</f>
        <v>331</v>
      </c>
      <c r="H31" s="12">
        <f>SUM(H33:H44)</f>
        <v>336</v>
      </c>
    </row>
    <row r="32" spans="1:9" ht="6.75" customHeight="1">
      <c r="A32" s="11"/>
      <c r="C32" s="12"/>
      <c r="D32" s="12"/>
      <c r="E32" s="12"/>
      <c r="F32" s="12"/>
      <c r="G32" s="12"/>
      <c r="H32" s="12"/>
      <c r="I32"/>
    </row>
    <row r="33" spans="1:9">
      <c r="A33" s="11">
        <v>5301</v>
      </c>
      <c r="B33" s="6" t="s">
        <v>39</v>
      </c>
      <c r="C33" s="12">
        <f t="shared" ref="C33:C44" si="0">D33+E33</f>
        <v>180</v>
      </c>
      <c r="D33" s="12">
        <v>91</v>
      </c>
      <c r="E33" s="12">
        <v>89</v>
      </c>
      <c r="F33" s="12"/>
      <c r="G33" s="12">
        <v>46</v>
      </c>
      <c r="H33" s="12">
        <v>48</v>
      </c>
    </row>
    <row r="34" spans="1:9">
      <c r="A34" s="11">
        <v>5302</v>
      </c>
      <c r="B34" s="6" t="s">
        <v>40</v>
      </c>
      <c r="C34" s="12">
        <f t="shared" si="0"/>
        <v>274</v>
      </c>
      <c r="D34" s="12">
        <v>145</v>
      </c>
      <c r="E34" s="12">
        <v>129</v>
      </c>
      <c r="F34" s="12"/>
      <c r="G34" s="12">
        <v>86</v>
      </c>
      <c r="H34" s="12">
        <v>86</v>
      </c>
    </row>
    <row r="35" spans="1:9">
      <c r="A35" s="11">
        <v>5303</v>
      </c>
      <c r="B35" s="6" t="s">
        <v>41</v>
      </c>
      <c r="C35" s="12">
        <f t="shared" si="0"/>
        <v>10</v>
      </c>
      <c r="D35" s="12">
        <v>6</v>
      </c>
      <c r="E35" s="12">
        <v>4</v>
      </c>
      <c r="F35" s="12"/>
      <c r="G35" s="12">
        <v>3</v>
      </c>
      <c r="H35" s="12">
        <v>3</v>
      </c>
    </row>
    <row r="36" spans="1:9">
      <c r="A36" s="11">
        <v>5304</v>
      </c>
      <c r="B36" s="6" t="s">
        <v>42</v>
      </c>
      <c r="C36" s="12">
        <f t="shared" si="0"/>
        <v>71</v>
      </c>
      <c r="D36" s="12">
        <v>36</v>
      </c>
      <c r="E36" s="12">
        <v>35</v>
      </c>
      <c r="F36" s="12"/>
      <c r="G36" s="12">
        <v>21</v>
      </c>
      <c r="H36" s="12">
        <v>21</v>
      </c>
    </row>
    <row r="37" spans="1:9">
      <c r="A37" s="11">
        <v>5305</v>
      </c>
      <c r="B37" s="6" t="s">
        <v>43</v>
      </c>
      <c r="C37" s="12">
        <f t="shared" si="0"/>
        <v>64</v>
      </c>
      <c r="D37" s="12">
        <v>28</v>
      </c>
      <c r="E37" s="12">
        <v>36</v>
      </c>
      <c r="F37" s="12"/>
      <c r="G37" s="12">
        <v>18</v>
      </c>
      <c r="H37" s="12">
        <v>18</v>
      </c>
    </row>
    <row r="38" spans="1:9">
      <c r="A38" s="11">
        <v>5308</v>
      </c>
      <c r="B38" s="6" t="s">
        <v>44</v>
      </c>
      <c r="C38" s="12">
        <f t="shared" si="0"/>
        <v>22</v>
      </c>
      <c r="D38" s="12">
        <v>11</v>
      </c>
      <c r="E38" s="12">
        <v>11</v>
      </c>
      <c r="F38" s="12"/>
      <c r="G38" s="12">
        <v>6</v>
      </c>
      <c r="H38" s="12">
        <v>6</v>
      </c>
    </row>
    <row r="39" spans="1:9">
      <c r="A39" s="11">
        <v>5310</v>
      </c>
      <c r="B39" s="6" t="s">
        <v>45</v>
      </c>
      <c r="C39" s="12">
        <f t="shared" si="0"/>
        <v>60</v>
      </c>
      <c r="D39" s="12">
        <v>31</v>
      </c>
      <c r="E39" s="12">
        <v>29</v>
      </c>
      <c r="F39" s="12"/>
      <c r="G39" s="12">
        <v>19</v>
      </c>
      <c r="H39" s="12">
        <v>19</v>
      </c>
    </row>
    <row r="40" spans="1:9">
      <c r="A40" s="11">
        <v>5311</v>
      </c>
      <c r="B40" s="6" t="s">
        <v>46</v>
      </c>
      <c r="C40" s="12">
        <f t="shared" si="0"/>
        <v>6</v>
      </c>
      <c r="D40" s="12">
        <v>3</v>
      </c>
      <c r="E40" s="12">
        <v>3</v>
      </c>
      <c r="F40" s="12"/>
      <c r="G40" s="12">
        <v>3</v>
      </c>
      <c r="H40" s="12">
        <v>3</v>
      </c>
    </row>
    <row r="41" spans="1:9">
      <c r="A41" s="11">
        <v>5312</v>
      </c>
      <c r="B41" s="6" t="s">
        <v>47</v>
      </c>
      <c r="C41" s="12">
        <f t="shared" si="0"/>
        <v>300</v>
      </c>
      <c r="D41" s="12">
        <v>160</v>
      </c>
      <c r="E41" s="12">
        <v>140</v>
      </c>
      <c r="F41" s="12"/>
      <c r="G41" s="12">
        <v>84</v>
      </c>
      <c r="H41" s="12">
        <v>87</v>
      </c>
    </row>
    <row r="42" spans="1:9">
      <c r="A42" s="11">
        <v>5314</v>
      </c>
      <c r="B42" s="6" t="s">
        <v>48</v>
      </c>
      <c r="C42" s="12">
        <f t="shared" si="0"/>
        <v>8</v>
      </c>
      <c r="D42" s="12">
        <v>5</v>
      </c>
      <c r="E42" s="12">
        <v>3</v>
      </c>
      <c r="F42" s="12"/>
      <c r="G42" s="12">
        <v>3</v>
      </c>
      <c r="H42" s="12">
        <v>3</v>
      </c>
    </row>
    <row r="43" spans="1:9">
      <c r="A43" s="11">
        <v>5319</v>
      </c>
      <c r="B43" s="6" t="s">
        <v>49</v>
      </c>
      <c r="C43" s="12">
        <f t="shared" si="0"/>
        <v>125</v>
      </c>
      <c r="D43" s="12">
        <v>69</v>
      </c>
      <c r="E43" s="12">
        <v>56</v>
      </c>
      <c r="F43" s="12"/>
      <c r="G43" s="12">
        <v>41</v>
      </c>
      <c r="H43" s="12">
        <v>41</v>
      </c>
    </row>
    <row r="44" spans="1:9">
      <c r="A44" s="11">
        <v>5399</v>
      </c>
      <c r="B44" s="6" t="s">
        <v>50</v>
      </c>
      <c r="C44" s="12">
        <f t="shared" si="0"/>
        <v>3</v>
      </c>
      <c r="D44" s="12">
        <v>2</v>
      </c>
      <c r="E44" s="12">
        <v>1</v>
      </c>
      <c r="F44" s="12"/>
      <c r="G44" s="12">
        <v>1</v>
      </c>
      <c r="H44" s="12">
        <v>1</v>
      </c>
    </row>
    <row r="45" spans="1:9">
      <c r="A45" s="11"/>
      <c r="C45" s="12"/>
      <c r="D45" s="12"/>
      <c r="E45" s="12"/>
      <c r="F45" s="12"/>
      <c r="G45" s="12"/>
      <c r="H45" s="12"/>
    </row>
    <row r="46" spans="1:9">
      <c r="A46" s="11" t="s">
        <v>51</v>
      </c>
      <c r="C46" s="12">
        <f>SUM(C48:C56)</f>
        <v>14197</v>
      </c>
      <c r="D46" s="12">
        <f>SUM(D48:D56)</f>
        <v>6916</v>
      </c>
      <c r="E46" s="12">
        <f>SUM(E48:E56)</f>
        <v>7281</v>
      </c>
      <c r="F46" s="12"/>
      <c r="G46" s="24">
        <f>SUM(G48:G56)</f>
        <v>3909</v>
      </c>
      <c r="H46" s="24">
        <f>SUM(H48:H56)</f>
        <v>3960</v>
      </c>
    </row>
    <row r="47" spans="1:9" ht="6.75" customHeight="1">
      <c r="A47" s="11"/>
      <c r="C47" s="12"/>
      <c r="D47" s="12"/>
      <c r="E47" s="12"/>
      <c r="F47" s="12"/>
      <c r="G47" s="12"/>
      <c r="H47" s="12"/>
      <c r="I47"/>
    </row>
    <row r="48" spans="1:9">
      <c r="A48" s="11">
        <v>5401</v>
      </c>
      <c r="B48" s="6" t="s">
        <v>52</v>
      </c>
      <c r="C48" s="12">
        <f>D48+E48</f>
        <v>3664</v>
      </c>
      <c r="D48" s="12">
        <v>1796</v>
      </c>
      <c r="E48" s="12">
        <v>1868</v>
      </c>
      <c r="F48" s="12"/>
      <c r="G48" s="12">
        <v>1084</v>
      </c>
      <c r="H48" s="12">
        <v>1090</v>
      </c>
    </row>
    <row r="49" spans="1:9">
      <c r="A49" s="11">
        <v>5411</v>
      </c>
      <c r="B49" s="6" t="s">
        <v>53</v>
      </c>
      <c r="C49" s="12">
        <f t="shared" ref="C49:C56" si="1">D49+E49</f>
        <v>181</v>
      </c>
      <c r="D49" s="12">
        <v>95</v>
      </c>
      <c r="E49" s="12">
        <v>86</v>
      </c>
      <c r="F49" s="12"/>
      <c r="G49" s="12">
        <v>47</v>
      </c>
      <c r="H49" s="12">
        <v>47</v>
      </c>
    </row>
    <row r="50" spans="1:9">
      <c r="A50" s="11">
        <v>5413</v>
      </c>
      <c r="B50" s="6" t="s">
        <v>54</v>
      </c>
      <c r="C50" s="12">
        <f t="shared" si="1"/>
        <v>23</v>
      </c>
      <c r="D50" s="12">
        <v>11</v>
      </c>
      <c r="E50" s="12">
        <v>12</v>
      </c>
      <c r="F50" s="12"/>
      <c r="G50" s="12">
        <v>6</v>
      </c>
      <c r="H50" s="12">
        <v>6</v>
      </c>
    </row>
    <row r="51" spans="1:9">
      <c r="A51" s="11">
        <v>5418</v>
      </c>
      <c r="B51" s="6" t="s">
        <v>55</v>
      </c>
      <c r="C51" s="12">
        <f t="shared" si="1"/>
        <v>169</v>
      </c>
      <c r="D51" s="12">
        <v>80</v>
      </c>
      <c r="E51" s="12">
        <v>89</v>
      </c>
      <c r="F51" s="12"/>
      <c r="G51" s="12">
        <v>53</v>
      </c>
      <c r="H51" s="12">
        <v>53</v>
      </c>
    </row>
    <row r="52" spans="1:9">
      <c r="A52" s="11">
        <v>5486</v>
      </c>
      <c r="B52" s="6" t="s">
        <v>56</v>
      </c>
      <c r="C52" s="12">
        <f t="shared" si="1"/>
        <v>133</v>
      </c>
      <c r="D52" s="12">
        <v>65</v>
      </c>
      <c r="E52" s="12">
        <v>68</v>
      </c>
      <c r="F52" s="12"/>
      <c r="G52" s="12">
        <v>41</v>
      </c>
      <c r="H52" s="12">
        <v>41</v>
      </c>
    </row>
    <row r="53" spans="1:9">
      <c r="A53" s="11">
        <v>5487</v>
      </c>
      <c r="B53" s="6" t="s">
        <v>57</v>
      </c>
      <c r="C53" s="12">
        <f t="shared" si="1"/>
        <v>4079</v>
      </c>
      <c r="D53" s="12">
        <v>1964</v>
      </c>
      <c r="E53" s="12">
        <v>2115</v>
      </c>
      <c r="F53" s="12"/>
      <c r="G53" s="12">
        <v>1138</v>
      </c>
      <c r="H53" s="12">
        <v>1142</v>
      </c>
    </row>
    <row r="54" spans="1:9">
      <c r="A54" s="11">
        <v>5488</v>
      </c>
      <c r="B54" s="6" t="s">
        <v>58</v>
      </c>
      <c r="C54" s="12">
        <f t="shared" si="1"/>
        <v>49</v>
      </c>
      <c r="D54" s="12">
        <v>21</v>
      </c>
      <c r="E54" s="12">
        <v>28</v>
      </c>
      <c r="F54" s="12"/>
      <c r="G54" s="12">
        <v>12</v>
      </c>
      <c r="H54" s="12">
        <v>12</v>
      </c>
    </row>
    <row r="55" spans="1:9">
      <c r="A55" s="11">
        <v>5492</v>
      </c>
      <c r="B55" s="6" t="s">
        <v>59</v>
      </c>
      <c r="C55" s="12">
        <v>5268</v>
      </c>
      <c r="D55" s="12">
        <v>2571</v>
      </c>
      <c r="E55" s="12">
        <v>2697</v>
      </c>
      <c r="F55" s="12"/>
      <c r="G55" s="12">
        <v>1337</v>
      </c>
      <c r="H55" s="12">
        <v>1378</v>
      </c>
    </row>
    <row r="56" spans="1:9">
      <c r="A56" s="11">
        <v>5493</v>
      </c>
      <c r="B56" s="6" t="s">
        <v>60</v>
      </c>
      <c r="C56" s="12">
        <f t="shared" si="1"/>
        <v>631</v>
      </c>
      <c r="D56" s="12">
        <v>313</v>
      </c>
      <c r="E56" s="12">
        <v>318</v>
      </c>
      <c r="F56" s="12"/>
      <c r="G56" s="12">
        <v>191</v>
      </c>
      <c r="H56" s="12">
        <v>191</v>
      </c>
    </row>
    <row r="57" spans="1:9">
      <c r="A57" s="11"/>
      <c r="C57" s="12"/>
      <c r="D57" s="12"/>
      <c r="E57" s="12"/>
      <c r="F57" s="12"/>
      <c r="G57" s="12"/>
      <c r="H57" s="12"/>
    </row>
    <row r="58" spans="1:9">
      <c r="A58" s="11" t="s">
        <v>61</v>
      </c>
      <c r="C58" s="12">
        <f>SUM(C60:C64)</f>
        <v>770</v>
      </c>
      <c r="D58" s="12">
        <f>SUM(D60:D64)</f>
        <v>399</v>
      </c>
      <c r="E58" s="12">
        <f>SUM(E60:E64)</f>
        <v>371</v>
      </c>
      <c r="F58" s="12"/>
      <c r="G58" s="12">
        <f>SUM(G60:G64)</f>
        <v>258</v>
      </c>
      <c r="H58" s="12">
        <f>SUM(H60:H64)</f>
        <v>259</v>
      </c>
    </row>
    <row r="59" spans="1:9" ht="6.75" customHeight="1">
      <c r="A59" s="11"/>
      <c r="C59" s="12"/>
      <c r="D59" s="12"/>
      <c r="E59" s="12"/>
      <c r="F59" s="12"/>
      <c r="G59" s="12"/>
      <c r="H59" s="12"/>
      <c r="I59"/>
    </row>
    <row r="60" spans="1:9">
      <c r="A60" s="11">
        <v>5501</v>
      </c>
      <c r="B60" s="6" t="s">
        <v>62</v>
      </c>
      <c r="C60" s="12">
        <f>D60+E60</f>
        <v>200</v>
      </c>
      <c r="D60" s="12">
        <v>95</v>
      </c>
      <c r="E60" s="12">
        <v>105</v>
      </c>
      <c r="F60" s="12"/>
      <c r="G60" s="12">
        <v>67</v>
      </c>
      <c r="H60" s="12">
        <v>67</v>
      </c>
    </row>
    <row r="61" spans="1:9">
      <c r="A61" s="11">
        <v>5502</v>
      </c>
      <c r="B61" s="6" t="s">
        <v>63</v>
      </c>
      <c r="C61" s="12">
        <f>D61+E61</f>
        <v>287</v>
      </c>
      <c r="D61" s="12">
        <v>151</v>
      </c>
      <c r="E61" s="12">
        <v>136</v>
      </c>
      <c r="F61" s="12"/>
      <c r="G61" s="12">
        <v>85</v>
      </c>
      <c r="H61" s="12">
        <v>86</v>
      </c>
    </row>
    <row r="62" spans="1:9">
      <c r="A62" s="11">
        <v>5503</v>
      </c>
      <c r="B62" s="6" t="s">
        <v>64</v>
      </c>
      <c r="C62" s="12">
        <f>D62+E62</f>
        <v>75</v>
      </c>
      <c r="D62" s="12">
        <v>40</v>
      </c>
      <c r="E62" s="12">
        <v>35</v>
      </c>
      <c r="F62" s="12"/>
      <c r="G62" s="12">
        <v>30</v>
      </c>
      <c r="H62" s="12">
        <v>30</v>
      </c>
    </row>
    <row r="63" spans="1:9">
      <c r="A63" s="11">
        <v>5504</v>
      </c>
      <c r="B63" s="6" t="s">
        <v>65</v>
      </c>
      <c r="C63" s="12">
        <f>D63+E63</f>
        <v>80</v>
      </c>
      <c r="D63" s="12">
        <v>49</v>
      </c>
      <c r="E63" s="12">
        <v>31</v>
      </c>
      <c r="F63" s="12"/>
      <c r="G63" s="12">
        <v>32</v>
      </c>
      <c r="H63" s="12">
        <v>32</v>
      </c>
    </row>
    <row r="64" spans="1:9">
      <c r="A64" s="11">
        <v>5505</v>
      </c>
      <c r="B64" s="6" t="s">
        <v>66</v>
      </c>
      <c r="C64" s="12">
        <f>D64+E64</f>
        <v>128</v>
      </c>
      <c r="D64" s="12">
        <v>64</v>
      </c>
      <c r="E64" s="12">
        <v>64</v>
      </c>
      <c r="F64" s="12"/>
      <c r="G64" s="12">
        <v>44</v>
      </c>
      <c r="H64" s="12">
        <v>44</v>
      </c>
    </row>
    <row r="65" spans="1:9">
      <c r="A65" s="11"/>
      <c r="C65" s="12"/>
      <c r="D65" s="12"/>
      <c r="E65" s="12"/>
      <c r="F65" s="12"/>
      <c r="G65" s="12"/>
      <c r="H65" s="12"/>
    </row>
    <row r="66" spans="1:9">
      <c r="A66" s="11" t="s">
        <v>67</v>
      </c>
      <c r="C66" s="12">
        <f>SUM(C68:C82)</f>
        <v>2894</v>
      </c>
      <c r="D66" s="12">
        <f>SUM(D68:D82)</f>
        <v>1478</v>
      </c>
      <c r="E66" s="12">
        <f>SUM(E68:E82)</f>
        <v>1416</v>
      </c>
      <c r="F66" s="12"/>
      <c r="G66" s="12">
        <f>SUM(G68:G82)</f>
        <v>817</v>
      </c>
      <c r="H66" s="12">
        <f>SUM(H68:H82)</f>
        <v>834</v>
      </c>
    </row>
    <row r="67" spans="1:9" ht="6.75" customHeight="1">
      <c r="A67" s="11"/>
      <c r="C67" s="12"/>
      <c r="D67" s="12"/>
      <c r="E67" s="12"/>
      <c r="F67" s="12"/>
      <c r="G67" s="12"/>
      <c r="H67" s="12"/>
      <c r="I67"/>
    </row>
    <row r="68" spans="1:9">
      <c r="A68" s="11">
        <v>5601</v>
      </c>
      <c r="B68" s="6" t="s">
        <v>68</v>
      </c>
      <c r="C68" s="12">
        <f t="shared" ref="C68:C82" si="2">D68+E68</f>
        <v>180</v>
      </c>
      <c r="D68" s="12">
        <v>99</v>
      </c>
      <c r="E68" s="12">
        <v>81</v>
      </c>
      <c r="F68" s="12"/>
      <c r="G68" s="12">
        <v>54</v>
      </c>
      <c r="H68" s="12">
        <v>54</v>
      </c>
    </row>
    <row r="69" spans="1:9">
      <c r="A69" s="11">
        <v>5602</v>
      </c>
      <c r="B69" s="6" t="s">
        <v>69</v>
      </c>
      <c r="C69" s="12">
        <f t="shared" si="2"/>
        <v>10</v>
      </c>
      <c r="D69" s="12">
        <v>7</v>
      </c>
      <c r="E69" s="12">
        <v>3</v>
      </c>
      <c r="F69" s="12"/>
      <c r="G69" s="12">
        <v>4</v>
      </c>
      <c r="H69" s="12">
        <v>4</v>
      </c>
    </row>
    <row r="70" spans="1:9">
      <c r="A70" s="11">
        <v>5603</v>
      </c>
      <c r="B70" s="6" t="s">
        <v>70</v>
      </c>
      <c r="C70" s="12">
        <f t="shared" si="2"/>
        <v>116</v>
      </c>
      <c r="D70" s="12">
        <v>61</v>
      </c>
      <c r="E70" s="12">
        <v>55</v>
      </c>
      <c r="F70" s="12"/>
      <c r="G70" s="12">
        <v>42</v>
      </c>
      <c r="H70" s="12">
        <v>43</v>
      </c>
    </row>
    <row r="71" spans="1:9">
      <c r="A71" s="11">
        <v>5604</v>
      </c>
      <c r="B71" s="6" t="s">
        <v>71</v>
      </c>
      <c r="C71" s="12">
        <f t="shared" si="2"/>
        <v>164</v>
      </c>
      <c r="D71" s="12">
        <v>90</v>
      </c>
      <c r="E71" s="12">
        <v>74</v>
      </c>
      <c r="F71" s="12"/>
      <c r="G71" s="12">
        <v>49</v>
      </c>
      <c r="H71" s="12">
        <v>50</v>
      </c>
    </row>
    <row r="72" spans="1:9">
      <c r="A72" s="11">
        <v>5605</v>
      </c>
      <c r="B72" s="6" t="s">
        <v>72</v>
      </c>
      <c r="C72" s="12">
        <f t="shared" si="2"/>
        <v>96</v>
      </c>
      <c r="D72" s="12">
        <v>47</v>
      </c>
      <c r="E72" s="12">
        <v>49</v>
      </c>
      <c r="F72" s="12"/>
      <c r="G72" s="12">
        <v>26</v>
      </c>
      <c r="H72" s="12">
        <v>26</v>
      </c>
    </row>
    <row r="73" spans="1:9">
      <c r="A73" s="11">
        <v>5606</v>
      </c>
      <c r="B73" s="6" t="s">
        <v>73</v>
      </c>
      <c r="C73" s="12">
        <f t="shared" si="2"/>
        <v>884</v>
      </c>
      <c r="D73" s="12">
        <v>447</v>
      </c>
      <c r="E73" s="12">
        <v>437</v>
      </c>
      <c r="F73" s="12"/>
      <c r="G73" s="12">
        <v>226</v>
      </c>
      <c r="H73" s="12">
        <v>234</v>
      </c>
    </row>
    <row r="74" spans="1:9">
      <c r="A74" s="11">
        <v>5607</v>
      </c>
      <c r="B74" s="6" t="s">
        <v>74</v>
      </c>
      <c r="C74" s="12">
        <f t="shared" si="2"/>
        <v>455</v>
      </c>
      <c r="D74" s="12">
        <v>234</v>
      </c>
      <c r="E74" s="12">
        <v>221</v>
      </c>
      <c r="F74" s="12"/>
      <c r="G74" s="12">
        <v>133</v>
      </c>
      <c r="H74" s="12">
        <v>133</v>
      </c>
    </row>
    <row r="75" spans="1:9">
      <c r="A75" s="11">
        <v>5608</v>
      </c>
      <c r="B75" s="6" t="s">
        <v>75</v>
      </c>
      <c r="C75" s="12">
        <f t="shared" si="2"/>
        <v>59</v>
      </c>
      <c r="D75" s="12">
        <v>29</v>
      </c>
      <c r="E75" s="12">
        <v>30</v>
      </c>
      <c r="F75" s="12"/>
      <c r="G75" s="12">
        <v>17</v>
      </c>
      <c r="H75" s="12">
        <v>17</v>
      </c>
    </row>
    <row r="76" spans="1:9">
      <c r="A76" s="11">
        <v>5610</v>
      </c>
      <c r="B76" s="6" t="s">
        <v>76</v>
      </c>
      <c r="C76" s="12">
        <f t="shared" si="2"/>
        <v>76</v>
      </c>
      <c r="D76" s="12">
        <v>37</v>
      </c>
      <c r="E76" s="12">
        <v>39</v>
      </c>
      <c r="F76" s="12"/>
      <c r="G76" s="12">
        <v>25</v>
      </c>
      <c r="H76" s="12">
        <v>25</v>
      </c>
    </row>
    <row r="77" spans="1:9">
      <c r="A77" s="11">
        <v>5611</v>
      </c>
      <c r="B77" s="6" t="s">
        <v>77</v>
      </c>
      <c r="C77" s="12">
        <f t="shared" si="2"/>
        <v>93</v>
      </c>
      <c r="D77" s="12">
        <v>50</v>
      </c>
      <c r="E77" s="12">
        <v>43</v>
      </c>
      <c r="F77" s="12"/>
      <c r="G77" s="12">
        <v>29</v>
      </c>
      <c r="H77" s="12">
        <v>30</v>
      </c>
    </row>
    <row r="78" spans="1:9">
      <c r="A78" s="11">
        <v>5612</v>
      </c>
      <c r="B78" s="6" t="s">
        <v>78</v>
      </c>
      <c r="C78" s="12">
        <f t="shared" si="2"/>
        <v>479</v>
      </c>
      <c r="D78" s="12">
        <v>234</v>
      </c>
      <c r="E78" s="12">
        <v>245</v>
      </c>
      <c r="F78" s="12"/>
      <c r="G78" s="12">
        <v>131</v>
      </c>
      <c r="H78" s="12">
        <v>137</v>
      </c>
    </row>
    <row r="79" spans="1:9">
      <c r="A79" s="11">
        <v>5696</v>
      </c>
      <c r="B79" s="6" t="s">
        <v>79</v>
      </c>
      <c r="C79" s="12">
        <f t="shared" si="2"/>
        <v>193</v>
      </c>
      <c r="D79" s="12">
        <v>96</v>
      </c>
      <c r="E79" s="12">
        <v>97</v>
      </c>
      <c r="F79" s="12"/>
      <c r="G79" s="12">
        <v>53</v>
      </c>
      <c r="H79" s="12">
        <v>53</v>
      </c>
    </row>
    <row r="80" spans="1:9">
      <c r="A80" s="11">
        <v>5697</v>
      </c>
      <c r="B80" s="6" t="s">
        <v>80</v>
      </c>
      <c r="C80" s="12">
        <f t="shared" si="2"/>
        <v>4</v>
      </c>
      <c r="D80" s="12">
        <v>2</v>
      </c>
      <c r="E80" s="12">
        <v>2</v>
      </c>
      <c r="F80" s="12"/>
      <c r="G80" s="12">
        <v>1</v>
      </c>
      <c r="H80" s="12">
        <v>1</v>
      </c>
    </row>
    <row r="81" spans="1:9">
      <c r="A81" s="11">
        <v>5698</v>
      </c>
      <c r="B81" s="6" t="s">
        <v>81</v>
      </c>
      <c r="C81" s="12">
        <f t="shared" si="2"/>
        <v>42</v>
      </c>
      <c r="D81" s="12">
        <v>23</v>
      </c>
      <c r="E81" s="12">
        <v>19</v>
      </c>
      <c r="F81" s="12"/>
      <c r="G81" s="12">
        <v>13</v>
      </c>
      <c r="H81" s="12">
        <v>13</v>
      </c>
    </row>
    <row r="82" spans="1:9">
      <c r="A82" s="11">
        <v>5699</v>
      </c>
      <c r="B82" s="6" t="s">
        <v>82</v>
      </c>
      <c r="C82" s="12">
        <f t="shared" si="2"/>
        <v>43</v>
      </c>
      <c r="D82" s="12">
        <v>22</v>
      </c>
      <c r="E82" s="12">
        <v>21</v>
      </c>
      <c r="F82" s="12"/>
      <c r="G82" s="12">
        <v>14</v>
      </c>
      <c r="H82" s="12">
        <v>14</v>
      </c>
    </row>
    <row r="83" spans="1:9">
      <c r="A83" s="11"/>
      <c r="C83" s="12"/>
      <c r="D83" s="12"/>
      <c r="E83" s="12"/>
      <c r="F83" s="12"/>
      <c r="G83" s="12"/>
      <c r="H83" s="12"/>
    </row>
    <row r="84" spans="1:9">
      <c r="A84" s="11" t="s">
        <v>83</v>
      </c>
      <c r="C84" s="12">
        <f>SUM(C86:C88)</f>
        <v>662</v>
      </c>
      <c r="D84" s="12">
        <f>SUM(D86:D88)</f>
        <v>323</v>
      </c>
      <c r="E84" s="12">
        <f>SUM(E86:E88)</f>
        <v>339</v>
      </c>
      <c r="F84" s="12"/>
      <c r="G84" s="12">
        <f>SUM(G86:G88)</f>
        <v>205</v>
      </c>
      <c r="H84" s="12">
        <f>SUM(H86:H88)</f>
        <v>209</v>
      </c>
    </row>
    <row r="85" spans="1:9" ht="6.75" customHeight="1">
      <c r="A85" s="11"/>
      <c r="C85" s="12"/>
      <c r="D85" s="12"/>
      <c r="E85" s="12"/>
      <c r="F85" s="12"/>
      <c r="G85" s="12"/>
      <c r="H85" s="12"/>
      <c r="I85"/>
    </row>
    <row r="86" spans="1:9">
      <c r="A86" s="11">
        <v>5701</v>
      </c>
      <c r="B86" s="6" t="s">
        <v>84</v>
      </c>
      <c r="C86" s="12">
        <f>D86+E86</f>
        <v>395</v>
      </c>
      <c r="D86" s="12">
        <v>193</v>
      </c>
      <c r="E86" s="12">
        <v>202</v>
      </c>
      <c r="F86" s="12"/>
      <c r="G86" s="12">
        <v>119</v>
      </c>
      <c r="H86" s="12">
        <v>121</v>
      </c>
    </row>
    <row r="87" spans="1:9">
      <c r="A87" s="11">
        <v>5702</v>
      </c>
      <c r="B87" s="6" t="s">
        <v>85</v>
      </c>
      <c r="C87" s="12">
        <f>D87+E87</f>
        <v>150</v>
      </c>
      <c r="D87" s="12">
        <v>72</v>
      </c>
      <c r="E87" s="12">
        <v>78</v>
      </c>
      <c r="F87" s="12"/>
      <c r="G87" s="12">
        <v>49</v>
      </c>
      <c r="H87" s="12">
        <v>51</v>
      </c>
    </row>
    <row r="88" spans="1:9">
      <c r="A88" s="11">
        <v>5703</v>
      </c>
      <c r="B88" s="6" t="s">
        <v>86</v>
      </c>
      <c r="C88" s="12">
        <f>D88+E88</f>
        <v>117</v>
      </c>
      <c r="D88" s="12">
        <v>58</v>
      </c>
      <c r="E88" s="12">
        <v>59</v>
      </c>
      <c r="F88" s="12"/>
      <c r="G88" s="12">
        <v>37</v>
      </c>
      <c r="H88" s="12">
        <v>37</v>
      </c>
    </row>
    <row r="89" spans="1:9">
      <c r="A89" s="11"/>
      <c r="C89" s="12"/>
      <c r="D89" s="12"/>
      <c r="E89" s="12"/>
      <c r="F89" s="12"/>
      <c r="G89" s="12"/>
      <c r="H89" s="12"/>
    </row>
    <row r="90" spans="1:9">
      <c r="A90" s="11" t="s">
        <v>87</v>
      </c>
      <c r="C90" s="12">
        <f>SUM(C92:C95)</f>
        <v>918</v>
      </c>
      <c r="D90" s="12">
        <f>SUM(D92:D95)</f>
        <v>486</v>
      </c>
      <c r="E90" s="12">
        <f>SUM(E92:E95)</f>
        <v>432</v>
      </c>
      <c r="F90" s="12"/>
      <c r="G90" s="12">
        <f>SUM(G92:G95)</f>
        <v>280</v>
      </c>
      <c r="H90" s="12">
        <f>SUM(H92:H95)</f>
        <v>289</v>
      </c>
    </row>
    <row r="91" spans="1:9" ht="6.75" customHeight="1">
      <c r="A91" s="11"/>
      <c r="C91" s="12"/>
      <c r="D91" s="12"/>
      <c r="E91" s="12"/>
      <c r="F91" s="12"/>
      <c r="G91" s="12"/>
      <c r="H91" s="12"/>
      <c r="I91"/>
    </row>
    <row r="92" spans="1:9">
      <c r="A92" s="11">
        <v>5801</v>
      </c>
      <c r="B92" s="6" t="s">
        <v>88</v>
      </c>
      <c r="C92" s="12">
        <f>D92+E92</f>
        <v>389</v>
      </c>
      <c r="D92" s="12">
        <v>210</v>
      </c>
      <c r="E92" s="12">
        <v>179</v>
      </c>
      <c r="F92" s="12"/>
      <c r="G92" s="12">
        <v>116</v>
      </c>
      <c r="H92" s="12">
        <v>123</v>
      </c>
    </row>
    <row r="93" spans="1:9">
      <c r="A93" s="11">
        <v>5802</v>
      </c>
      <c r="B93" s="6" t="s">
        <v>44</v>
      </c>
      <c r="C93" s="12">
        <f>D93+E93</f>
        <v>52</v>
      </c>
      <c r="D93" s="12">
        <v>30</v>
      </c>
      <c r="E93" s="12">
        <v>22</v>
      </c>
      <c r="F93" s="12"/>
      <c r="G93" s="12">
        <v>19</v>
      </c>
      <c r="H93" s="12">
        <v>19</v>
      </c>
    </row>
    <row r="94" spans="1:9">
      <c r="A94" s="11">
        <v>5803</v>
      </c>
      <c r="B94" s="6" t="s">
        <v>46</v>
      </c>
      <c r="C94" s="12">
        <f>D94+E94</f>
        <v>151</v>
      </c>
      <c r="D94" s="12">
        <v>84</v>
      </c>
      <c r="E94" s="12">
        <v>67</v>
      </c>
      <c r="F94" s="12"/>
      <c r="G94" s="12">
        <v>53</v>
      </c>
      <c r="H94" s="12">
        <v>55</v>
      </c>
    </row>
    <row r="95" spans="1:9">
      <c r="A95" s="11">
        <v>5804</v>
      </c>
      <c r="B95" s="6" t="s">
        <v>89</v>
      </c>
      <c r="C95" s="12">
        <f>D95+E95</f>
        <v>326</v>
      </c>
      <c r="D95" s="12">
        <v>162</v>
      </c>
      <c r="E95" s="12">
        <v>164</v>
      </c>
      <c r="F95" s="12"/>
      <c r="G95" s="12">
        <v>92</v>
      </c>
      <c r="H95" s="12">
        <v>92</v>
      </c>
    </row>
    <row r="96" spans="1:9">
      <c r="A96" s="11"/>
      <c r="C96" s="12"/>
      <c r="D96" s="12"/>
      <c r="E96" s="12"/>
      <c r="F96" s="12"/>
      <c r="G96" s="12"/>
      <c r="H96" s="12"/>
    </row>
    <row r="97" spans="1:9">
      <c r="A97" s="11" t="s">
        <v>90</v>
      </c>
      <c r="C97" s="12">
        <f>SUM(C99:C104)</f>
        <v>1950</v>
      </c>
      <c r="D97" s="12">
        <f>SUM(D99:D104)</f>
        <v>1003</v>
      </c>
      <c r="E97" s="12">
        <f>SUM(E99:E104)</f>
        <v>947</v>
      </c>
      <c r="F97" s="12"/>
      <c r="G97" s="12">
        <f>SUM(G99:G104)</f>
        <v>564</v>
      </c>
      <c r="H97" s="12">
        <f>SUM(H99:H104)</f>
        <v>577</v>
      </c>
    </row>
    <row r="98" spans="1:9" ht="6.75" customHeight="1">
      <c r="A98" s="11"/>
      <c r="C98" s="12"/>
      <c r="D98" s="12"/>
      <c r="E98" s="12"/>
      <c r="F98" s="12"/>
      <c r="G98" s="12"/>
      <c r="H98" s="12"/>
      <c r="I98"/>
    </row>
    <row r="99" spans="1:9">
      <c r="A99" s="11">
        <v>5904</v>
      </c>
      <c r="B99" s="6" t="s">
        <v>91</v>
      </c>
      <c r="C99" s="12">
        <f t="shared" ref="C99:C104" si="3">D99+E99</f>
        <v>1303</v>
      </c>
      <c r="D99" s="12">
        <v>656</v>
      </c>
      <c r="E99" s="12">
        <v>647</v>
      </c>
      <c r="F99" s="12"/>
      <c r="G99" s="12">
        <v>383</v>
      </c>
      <c r="H99" s="12">
        <v>393</v>
      </c>
    </row>
    <row r="100" spans="1:9">
      <c r="A100" s="11">
        <v>5902</v>
      </c>
      <c r="B100" s="6" t="s">
        <v>92</v>
      </c>
      <c r="C100" s="12">
        <f t="shared" si="3"/>
        <v>159</v>
      </c>
      <c r="D100" s="12">
        <v>90</v>
      </c>
      <c r="E100" s="12">
        <v>69</v>
      </c>
      <c r="F100" s="12"/>
      <c r="G100" s="12">
        <v>42</v>
      </c>
      <c r="H100" s="12">
        <v>43</v>
      </c>
    </row>
    <row r="101" spans="1:9">
      <c r="A101" s="11">
        <v>5903</v>
      </c>
      <c r="B101" s="6" t="s">
        <v>93</v>
      </c>
      <c r="C101" s="12">
        <f t="shared" si="3"/>
        <v>244</v>
      </c>
      <c r="D101" s="12">
        <v>127</v>
      </c>
      <c r="E101" s="12">
        <v>117</v>
      </c>
      <c r="F101" s="12"/>
      <c r="G101" s="12">
        <v>72</v>
      </c>
      <c r="H101" s="12">
        <v>72</v>
      </c>
    </row>
    <row r="102" spans="1:9">
      <c r="A102" s="11">
        <v>5905</v>
      </c>
      <c r="B102" s="6" t="s">
        <v>94</v>
      </c>
      <c r="C102" s="12">
        <f t="shared" si="3"/>
        <v>87</v>
      </c>
      <c r="D102" s="12">
        <v>47</v>
      </c>
      <c r="E102" s="12">
        <v>40</v>
      </c>
      <c r="F102" s="12"/>
      <c r="G102" s="12">
        <v>27</v>
      </c>
      <c r="H102" s="12">
        <v>27</v>
      </c>
    </row>
    <row r="103" spans="1:9">
      <c r="A103" s="11">
        <v>5906</v>
      </c>
      <c r="B103" s="6" t="s">
        <v>95</v>
      </c>
      <c r="C103" s="12">
        <f t="shared" si="3"/>
        <v>52</v>
      </c>
      <c r="D103" s="12">
        <v>25</v>
      </c>
      <c r="E103" s="12">
        <v>27</v>
      </c>
      <c r="F103" s="12"/>
      <c r="G103" s="12">
        <v>11</v>
      </c>
      <c r="H103" s="12">
        <v>12</v>
      </c>
    </row>
    <row r="104" spans="1:9">
      <c r="A104" s="11">
        <v>5908</v>
      </c>
      <c r="B104" s="6" t="s">
        <v>96</v>
      </c>
      <c r="C104" s="12">
        <f t="shared" si="3"/>
        <v>105</v>
      </c>
      <c r="D104" s="12">
        <v>58</v>
      </c>
      <c r="E104" s="12">
        <v>47</v>
      </c>
      <c r="F104" s="12"/>
      <c r="G104" s="12">
        <v>29</v>
      </c>
      <c r="H104" s="12">
        <v>30</v>
      </c>
    </row>
    <row r="105" spans="1:9">
      <c r="A105" s="11"/>
      <c r="C105" s="12"/>
      <c r="D105" s="12"/>
      <c r="E105" s="12"/>
      <c r="F105" s="12"/>
      <c r="G105" s="12"/>
      <c r="H105" s="12"/>
    </row>
    <row r="106" spans="1:9">
      <c r="A106" s="11" t="s">
        <v>97</v>
      </c>
      <c r="C106" s="12">
        <f>SUM(C108:C114)</f>
        <v>1533</v>
      </c>
      <c r="D106" s="12">
        <f>SUM(D108:D114)</f>
        <v>773</v>
      </c>
      <c r="E106" s="12">
        <f>SUM(E108:E114)</f>
        <v>760</v>
      </c>
      <c r="F106" s="12"/>
      <c r="G106" s="12">
        <f>SUM(G108:G114)</f>
        <v>442</v>
      </c>
      <c r="H106" s="12">
        <f>SUM(H108:H114)</f>
        <v>447</v>
      </c>
    </row>
    <row r="107" spans="1:9" ht="6.75" customHeight="1">
      <c r="A107" s="11"/>
      <c r="C107" s="12"/>
      <c r="D107" s="12"/>
      <c r="E107" s="12"/>
      <c r="F107" s="12"/>
      <c r="G107" s="12"/>
      <c r="H107" s="12"/>
      <c r="I107"/>
    </row>
    <row r="108" spans="1:9">
      <c r="A108" s="11">
        <v>6001</v>
      </c>
      <c r="B108" s="6" t="s">
        <v>98</v>
      </c>
      <c r="C108" s="12">
        <f t="shared" ref="C108:C114" si="4">D108+E108</f>
        <v>445</v>
      </c>
      <c r="D108" s="12">
        <v>209</v>
      </c>
      <c r="E108" s="12">
        <v>236</v>
      </c>
      <c r="F108" s="12"/>
      <c r="G108" s="12">
        <v>132</v>
      </c>
      <c r="H108" s="12">
        <v>134</v>
      </c>
    </row>
    <row r="109" spans="1:9">
      <c r="A109" s="11">
        <v>6002</v>
      </c>
      <c r="B109" s="6" t="s">
        <v>99</v>
      </c>
      <c r="C109" s="12">
        <f t="shared" si="4"/>
        <v>125</v>
      </c>
      <c r="D109" s="12">
        <v>68</v>
      </c>
      <c r="E109" s="12">
        <v>57</v>
      </c>
      <c r="F109" s="12"/>
      <c r="G109" s="12">
        <v>35</v>
      </c>
      <c r="H109" s="12">
        <v>35</v>
      </c>
    </row>
    <row r="110" spans="1:9">
      <c r="A110" s="11">
        <v>6003</v>
      </c>
      <c r="B110" s="6" t="s">
        <v>41</v>
      </c>
      <c r="C110" s="12">
        <f t="shared" si="4"/>
        <v>179</v>
      </c>
      <c r="D110" s="12">
        <v>98</v>
      </c>
      <c r="E110" s="12">
        <v>81</v>
      </c>
      <c r="F110" s="12"/>
      <c r="G110" s="12">
        <v>54</v>
      </c>
      <c r="H110" s="12">
        <v>54</v>
      </c>
    </row>
    <row r="111" spans="1:9">
      <c r="A111" s="11">
        <v>6004</v>
      </c>
      <c r="B111" s="6" t="s">
        <v>100</v>
      </c>
      <c r="C111" s="12">
        <f t="shared" si="4"/>
        <v>244</v>
      </c>
      <c r="D111" s="12">
        <v>116</v>
      </c>
      <c r="E111" s="12">
        <v>128</v>
      </c>
      <c r="F111" s="12"/>
      <c r="G111" s="12">
        <v>69</v>
      </c>
      <c r="H111" s="12">
        <v>70</v>
      </c>
    </row>
    <row r="112" spans="1:9">
      <c r="A112" s="11">
        <v>6005</v>
      </c>
      <c r="B112" s="6" t="s">
        <v>101</v>
      </c>
      <c r="C112" s="12">
        <f t="shared" si="4"/>
        <v>143</v>
      </c>
      <c r="D112" s="12">
        <v>84</v>
      </c>
      <c r="E112" s="12">
        <v>59</v>
      </c>
      <c r="F112" s="12"/>
      <c r="G112" s="12">
        <v>41</v>
      </c>
      <c r="H112" s="12">
        <v>42</v>
      </c>
    </row>
    <row r="113" spans="1:9">
      <c r="A113" s="11">
        <v>6006</v>
      </c>
      <c r="B113" s="6" t="s">
        <v>102</v>
      </c>
      <c r="C113" s="12">
        <f t="shared" si="4"/>
        <v>300</v>
      </c>
      <c r="D113" s="12">
        <v>149</v>
      </c>
      <c r="E113" s="12">
        <v>151</v>
      </c>
      <c r="F113" s="12"/>
      <c r="G113" s="12">
        <v>82</v>
      </c>
      <c r="H113" s="12">
        <v>83</v>
      </c>
    </row>
    <row r="114" spans="1:9">
      <c r="A114" s="11">
        <v>6007</v>
      </c>
      <c r="B114" s="6" t="s">
        <v>103</v>
      </c>
      <c r="C114" s="12">
        <f t="shared" si="4"/>
        <v>97</v>
      </c>
      <c r="D114" s="12">
        <v>49</v>
      </c>
      <c r="E114" s="12">
        <v>48</v>
      </c>
      <c r="F114" s="12"/>
      <c r="G114" s="12">
        <v>29</v>
      </c>
      <c r="H114" s="12">
        <v>29</v>
      </c>
    </row>
    <row r="115" spans="1:9">
      <c r="A115" s="11"/>
      <c r="C115" s="12"/>
      <c r="D115" s="12"/>
      <c r="E115" s="12"/>
      <c r="F115" s="12"/>
      <c r="G115" s="12"/>
      <c r="H115" s="12"/>
    </row>
    <row r="116" spans="1:9">
      <c r="A116" s="11" t="s">
        <v>104</v>
      </c>
      <c r="C116" s="12">
        <f>SUM(C118:C121)</f>
        <v>1353</v>
      </c>
      <c r="D116" s="12">
        <f>SUM(D118:D121)</f>
        <v>711</v>
      </c>
      <c r="E116" s="12">
        <f>SUM(E118:E121)</f>
        <v>642</v>
      </c>
      <c r="F116" s="12"/>
      <c r="G116" s="12">
        <f>SUM(G118:G121)</f>
        <v>408</v>
      </c>
      <c r="H116" s="12">
        <f>SUM(H118:H121)</f>
        <v>421</v>
      </c>
    </row>
    <row r="117" spans="1:9" ht="6.75" customHeight="1">
      <c r="A117" s="11"/>
      <c r="C117" s="12"/>
      <c r="D117" s="12"/>
      <c r="E117" s="12"/>
      <c r="F117" s="12"/>
      <c r="G117" s="12"/>
      <c r="H117" s="12"/>
      <c r="I117"/>
    </row>
    <row r="118" spans="1:9">
      <c r="A118" s="11">
        <v>6101</v>
      </c>
      <c r="B118" s="6" t="s">
        <v>105</v>
      </c>
      <c r="C118" s="12">
        <f>D118+E118</f>
        <v>607</v>
      </c>
      <c r="D118" s="12">
        <v>322</v>
      </c>
      <c r="E118" s="12">
        <v>285</v>
      </c>
      <c r="F118" s="12"/>
      <c r="G118" s="12">
        <v>179</v>
      </c>
      <c r="H118" s="12">
        <v>183</v>
      </c>
    </row>
    <row r="119" spans="1:9">
      <c r="A119" s="11">
        <v>6102</v>
      </c>
      <c r="B119" s="6" t="s">
        <v>106</v>
      </c>
      <c r="C119" s="12">
        <f>D119+E119</f>
        <v>169</v>
      </c>
      <c r="D119" s="12">
        <v>83</v>
      </c>
      <c r="E119" s="12">
        <v>86</v>
      </c>
      <c r="F119" s="12"/>
      <c r="G119" s="12">
        <v>51</v>
      </c>
      <c r="H119" s="12">
        <v>52</v>
      </c>
    </row>
    <row r="120" spans="1:9">
      <c r="A120" s="11">
        <v>6103</v>
      </c>
      <c r="B120" s="6" t="s">
        <v>107</v>
      </c>
      <c r="C120" s="12">
        <f>D120+E120</f>
        <v>359</v>
      </c>
      <c r="D120" s="12">
        <v>191</v>
      </c>
      <c r="E120" s="12">
        <v>168</v>
      </c>
      <c r="F120" s="12"/>
      <c r="G120" s="12">
        <v>109</v>
      </c>
      <c r="H120" s="12">
        <v>116</v>
      </c>
    </row>
    <row r="121" spans="1:9">
      <c r="A121" s="11">
        <v>6104</v>
      </c>
      <c r="B121" s="6" t="s">
        <v>108</v>
      </c>
      <c r="C121" s="12">
        <f>D121+E121</f>
        <v>218</v>
      </c>
      <c r="D121" s="12">
        <v>115</v>
      </c>
      <c r="E121" s="12">
        <v>103</v>
      </c>
      <c r="F121" s="12"/>
      <c r="G121" s="12">
        <v>69</v>
      </c>
      <c r="H121" s="12">
        <v>70</v>
      </c>
    </row>
    <row r="122" spans="1:9">
      <c r="A122" s="11"/>
      <c r="C122" s="12"/>
      <c r="D122" s="12"/>
      <c r="E122" s="12"/>
      <c r="F122" s="12"/>
      <c r="G122" s="12"/>
      <c r="H122" s="12"/>
    </row>
    <row r="123" spans="1:9">
      <c r="A123" s="11" t="s">
        <v>109</v>
      </c>
      <c r="C123" s="12">
        <f>SUM(C125:C131)</f>
        <v>1315</v>
      </c>
      <c r="D123" s="12">
        <f>SUM(D125:D131)</f>
        <v>686</v>
      </c>
      <c r="E123" s="12">
        <f>SUM(E125:E131)</f>
        <v>629</v>
      </c>
      <c r="F123" s="12"/>
      <c r="G123" s="12">
        <f>SUM(G125:G131)</f>
        <v>411</v>
      </c>
      <c r="H123" s="12">
        <f>SUM(H125:H131)</f>
        <v>412</v>
      </c>
    </row>
    <row r="124" spans="1:9" ht="6.75" customHeight="1">
      <c r="A124" s="11"/>
      <c r="C124" s="12"/>
      <c r="D124" s="12"/>
      <c r="E124" s="12"/>
      <c r="F124" s="12"/>
      <c r="G124" s="12"/>
      <c r="H124" s="12"/>
      <c r="I124"/>
    </row>
    <row r="125" spans="1:9">
      <c r="A125" s="11">
        <v>6201</v>
      </c>
      <c r="B125" s="6" t="s">
        <v>110</v>
      </c>
      <c r="C125" s="12">
        <f t="shared" ref="C125:C131" si="5">D125+E125</f>
        <v>286</v>
      </c>
      <c r="D125" s="12">
        <v>148</v>
      </c>
      <c r="E125" s="12">
        <v>138</v>
      </c>
      <c r="F125" s="12"/>
      <c r="G125" s="12">
        <v>91</v>
      </c>
      <c r="H125" s="12">
        <v>92</v>
      </c>
    </row>
    <row r="126" spans="1:9">
      <c r="A126" s="11">
        <v>6202</v>
      </c>
      <c r="B126" s="6" t="s">
        <v>111</v>
      </c>
      <c r="C126" s="12">
        <f t="shared" si="5"/>
        <v>246</v>
      </c>
      <c r="D126" s="12">
        <v>127</v>
      </c>
      <c r="E126" s="12">
        <v>119</v>
      </c>
      <c r="F126" s="12"/>
      <c r="G126" s="12">
        <v>85</v>
      </c>
      <c r="H126" s="12">
        <v>85</v>
      </c>
    </row>
    <row r="127" spans="1:9">
      <c r="A127" s="11">
        <v>6203</v>
      </c>
      <c r="B127" s="6" t="s">
        <v>112</v>
      </c>
      <c r="C127" s="12">
        <f t="shared" si="5"/>
        <v>175</v>
      </c>
      <c r="D127" s="12">
        <v>95</v>
      </c>
      <c r="E127" s="12">
        <v>80</v>
      </c>
      <c r="F127" s="12"/>
      <c r="G127" s="12">
        <v>58</v>
      </c>
      <c r="H127" s="12">
        <v>58</v>
      </c>
    </row>
    <row r="128" spans="1:9">
      <c r="A128" s="11">
        <v>6204</v>
      </c>
      <c r="B128" s="6" t="s">
        <v>113</v>
      </c>
      <c r="C128" s="12">
        <f t="shared" si="5"/>
        <v>268</v>
      </c>
      <c r="D128" s="12">
        <v>137</v>
      </c>
      <c r="E128" s="12">
        <v>131</v>
      </c>
      <c r="F128" s="12"/>
      <c r="G128" s="12">
        <v>76</v>
      </c>
      <c r="H128" s="12">
        <v>76</v>
      </c>
    </row>
    <row r="129" spans="1:9">
      <c r="A129" s="11">
        <v>6205</v>
      </c>
      <c r="B129" s="6" t="s">
        <v>114</v>
      </c>
      <c r="C129" s="12">
        <f t="shared" si="5"/>
        <v>163</v>
      </c>
      <c r="D129" s="12">
        <v>85</v>
      </c>
      <c r="E129" s="12">
        <v>78</v>
      </c>
      <c r="F129" s="12"/>
      <c r="G129" s="12">
        <v>46</v>
      </c>
      <c r="H129" s="12">
        <v>46</v>
      </c>
    </row>
    <row r="130" spans="1:9">
      <c r="A130" s="11">
        <v>6206</v>
      </c>
      <c r="B130" s="6" t="s">
        <v>115</v>
      </c>
      <c r="C130" s="12">
        <f t="shared" si="5"/>
        <v>74</v>
      </c>
      <c r="D130" s="12">
        <v>43</v>
      </c>
      <c r="E130" s="12">
        <v>31</v>
      </c>
      <c r="F130" s="12"/>
      <c r="G130" s="12">
        <v>25</v>
      </c>
      <c r="H130" s="12">
        <v>25</v>
      </c>
    </row>
    <row r="131" spans="1:9">
      <c r="A131" s="11">
        <v>6207</v>
      </c>
      <c r="B131" s="6" t="s">
        <v>116</v>
      </c>
      <c r="C131" s="12">
        <f t="shared" si="5"/>
        <v>103</v>
      </c>
      <c r="D131" s="12">
        <v>51</v>
      </c>
      <c r="E131" s="12">
        <v>52</v>
      </c>
      <c r="F131" s="12"/>
      <c r="G131" s="12">
        <v>30</v>
      </c>
      <c r="H131" s="12">
        <v>30</v>
      </c>
    </row>
    <row r="132" spans="1:9">
      <c r="A132" s="11"/>
      <c r="C132" s="12"/>
      <c r="D132" s="12"/>
      <c r="E132" s="12"/>
      <c r="F132" s="12"/>
      <c r="G132" s="12"/>
      <c r="H132" s="12"/>
    </row>
    <row r="133" spans="1:9">
      <c r="A133" s="11" t="s">
        <v>117</v>
      </c>
      <c r="C133" s="12">
        <f>SUM(C135:C137)</f>
        <v>792</v>
      </c>
      <c r="D133" s="12">
        <f>SUM(D135:D137)</f>
        <v>411</v>
      </c>
      <c r="E133" s="12">
        <f>SUM(E135:E137)</f>
        <v>381</v>
      </c>
      <c r="F133" s="12"/>
      <c r="G133" s="12">
        <f>SUM(G135:G137)</f>
        <v>239</v>
      </c>
      <c r="H133" s="12">
        <f>SUM(H135:H137)</f>
        <v>240</v>
      </c>
    </row>
    <row r="134" spans="1:9" ht="6.75" customHeight="1">
      <c r="A134" s="11"/>
      <c r="C134" s="12"/>
      <c r="D134" s="12"/>
      <c r="E134" s="12"/>
      <c r="F134" s="12"/>
      <c r="G134" s="12"/>
      <c r="H134" s="12"/>
      <c r="I134"/>
    </row>
    <row r="135" spans="1:9">
      <c r="A135" s="11">
        <v>6301</v>
      </c>
      <c r="B135" s="6" t="s">
        <v>118</v>
      </c>
      <c r="C135" s="12">
        <f>D135+E135</f>
        <v>537</v>
      </c>
      <c r="D135" s="12">
        <v>270</v>
      </c>
      <c r="E135" s="12">
        <v>267</v>
      </c>
      <c r="F135" s="12"/>
      <c r="G135" s="12">
        <v>159</v>
      </c>
      <c r="H135" s="12">
        <v>160</v>
      </c>
    </row>
    <row r="136" spans="1:9">
      <c r="A136" s="11">
        <v>6302</v>
      </c>
      <c r="B136" s="6" t="s">
        <v>53</v>
      </c>
      <c r="C136" s="12">
        <f>D136+E136</f>
        <v>173</v>
      </c>
      <c r="D136" s="12">
        <v>93</v>
      </c>
      <c r="E136" s="12">
        <v>80</v>
      </c>
      <c r="F136" s="12"/>
      <c r="G136" s="12">
        <v>53</v>
      </c>
      <c r="H136" s="12">
        <v>53</v>
      </c>
    </row>
    <row r="137" spans="1:9">
      <c r="A137" s="11">
        <v>6303</v>
      </c>
      <c r="B137" s="6" t="s">
        <v>119</v>
      </c>
      <c r="C137" s="12">
        <f>D137+E137</f>
        <v>82</v>
      </c>
      <c r="D137" s="12">
        <v>48</v>
      </c>
      <c r="E137" s="12">
        <v>34</v>
      </c>
      <c r="F137" s="12"/>
      <c r="G137" s="12">
        <v>27</v>
      </c>
      <c r="H137" s="12">
        <v>27</v>
      </c>
    </row>
    <row r="138" spans="1:9">
      <c r="A138" s="11"/>
      <c r="C138" s="12"/>
      <c r="D138" s="12"/>
      <c r="E138" s="12"/>
      <c r="F138" s="12"/>
      <c r="G138" s="12"/>
      <c r="H138" s="12"/>
    </row>
    <row r="139" spans="1:9">
      <c r="A139" s="11" t="s">
        <v>120</v>
      </c>
      <c r="C139" s="12">
        <f>SUM(C141:C142)</f>
        <v>10075</v>
      </c>
      <c r="D139" s="12">
        <f>SUM(D141:D142)</f>
        <v>4895</v>
      </c>
      <c r="E139" s="12">
        <f>SUM(E141:E142)</f>
        <v>5180</v>
      </c>
      <c r="F139" s="12"/>
      <c r="G139" s="12">
        <f>SUM(G141:G142)</f>
        <v>2690</v>
      </c>
      <c r="H139" s="12">
        <f>SUM(H141:H142)</f>
        <v>2771</v>
      </c>
    </row>
    <row r="140" spans="1:9" ht="6.75" customHeight="1">
      <c r="A140" s="11"/>
      <c r="C140" s="12"/>
      <c r="D140" s="12"/>
      <c r="E140" s="12"/>
      <c r="F140" s="12"/>
      <c r="G140" s="12"/>
      <c r="H140" s="12"/>
      <c r="I140"/>
    </row>
    <row r="141" spans="1:9">
      <c r="A141" s="11">
        <v>6401</v>
      </c>
      <c r="B141" s="6" t="s">
        <v>121</v>
      </c>
      <c r="C141" s="12">
        <f>D141+E141</f>
        <v>7929</v>
      </c>
      <c r="D141" s="12">
        <v>3855</v>
      </c>
      <c r="E141" s="12">
        <v>4074</v>
      </c>
      <c r="F141" s="12"/>
      <c r="G141" s="12">
        <v>2083</v>
      </c>
      <c r="H141" s="12">
        <v>2150</v>
      </c>
    </row>
    <row r="142" spans="1:9">
      <c r="A142" s="11">
        <v>6403</v>
      </c>
      <c r="B142" s="6" t="s">
        <v>122</v>
      </c>
      <c r="C142" s="12">
        <f>D142+E142</f>
        <v>2146</v>
      </c>
      <c r="D142" s="12">
        <v>1040</v>
      </c>
      <c r="E142" s="12">
        <v>1106</v>
      </c>
      <c r="F142" s="12"/>
      <c r="G142" s="12">
        <v>607</v>
      </c>
      <c r="H142" s="12">
        <v>621</v>
      </c>
    </row>
    <row r="143" spans="1:9">
      <c r="A143" s="11"/>
      <c r="C143" s="12"/>
      <c r="D143" s="12"/>
      <c r="E143" s="12"/>
      <c r="F143" s="12"/>
      <c r="G143" s="12"/>
      <c r="H143" s="12"/>
    </row>
    <row r="144" spans="1:9">
      <c r="A144" s="11" t="s">
        <v>123</v>
      </c>
      <c r="C144" s="12">
        <f>SUM(C146:C152)</f>
        <v>3448</v>
      </c>
      <c r="D144" s="12">
        <f>SUM(D146:D152)</f>
        <v>1682</v>
      </c>
      <c r="E144" s="12">
        <f>SUM(E146:E152)</f>
        <v>1766</v>
      </c>
      <c r="F144" s="12"/>
      <c r="G144" s="12">
        <f>SUM(G146:G152)</f>
        <v>958</v>
      </c>
      <c r="H144" s="12">
        <f>SUM(H146:H152)</f>
        <v>971</v>
      </c>
    </row>
    <row r="145" spans="1:9" ht="6.75" customHeight="1">
      <c r="A145" s="11"/>
      <c r="C145" s="12"/>
      <c r="D145" s="12"/>
      <c r="E145" s="12"/>
      <c r="F145" s="12"/>
      <c r="G145" s="12"/>
      <c r="H145" s="12"/>
      <c r="I145"/>
    </row>
    <row r="146" spans="1:9">
      <c r="A146" s="11">
        <v>6501</v>
      </c>
      <c r="B146" s="6" t="s">
        <v>124</v>
      </c>
      <c r="C146" s="12">
        <f t="shared" ref="C146:C152" si="6">D146+E146</f>
        <v>1255</v>
      </c>
      <c r="D146" s="12">
        <v>619</v>
      </c>
      <c r="E146" s="12">
        <v>636</v>
      </c>
      <c r="F146" s="12"/>
      <c r="G146" s="12">
        <v>367</v>
      </c>
      <c r="H146" s="12">
        <v>376</v>
      </c>
    </row>
    <row r="147" spans="1:9">
      <c r="A147" s="11">
        <v>6503</v>
      </c>
      <c r="B147" s="6" t="s">
        <v>125</v>
      </c>
      <c r="C147" s="12">
        <f t="shared" si="6"/>
        <v>316</v>
      </c>
      <c r="D147" s="12">
        <v>153</v>
      </c>
      <c r="E147" s="12">
        <v>163</v>
      </c>
      <c r="F147" s="12"/>
      <c r="G147" s="12">
        <v>86</v>
      </c>
      <c r="H147" s="12">
        <v>87</v>
      </c>
    </row>
    <row r="148" spans="1:9">
      <c r="A148" s="11">
        <v>6505</v>
      </c>
      <c r="B148" s="6" t="s">
        <v>126</v>
      </c>
      <c r="C148" s="12">
        <f t="shared" si="6"/>
        <v>105</v>
      </c>
      <c r="D148" s="12">
        <v>45</v>
      </c>
      <c r="E148" s="12">
        <v>60</v>
      </c>
      <c r="F148" s="12"/>
      <c r="G148" s="12">
        <v>32</v>
      </c>
      <c r="H148" s="12">
        <v>32</v>
      </c>
    </row>
    <row r="149" spans="1:9">
      <c r="A149" s="11">
        <v>6594</v>
      </c>
      <c r="B149" s="6" t="s">
        <v>127</v>
      </c>
      <c r="C149" s="12">
        <f>E149</f>
        <v>1</v>
      </c>
      <c r="D149" s="12" t="s">
        <v>29</v>
      </c>
      <c r="E149" s="12">
        <v>1</v>
      </c>
      <c r="F149" s="12"/>
      <c r="G149" s="12">
        <v>1</v>
      </c>
      <c r="H149" s="12">
        <v>1</v>
      </c>
    </row>
    <row r="150" spans="1:9">
      <c r="A150" s="11">
        <v>6595</v>
      </c>
      <c r="B150" s="6" t="s">
        <v>128</v>
      </c>
      <c r="C150" s="12">
        <f>D150</f>
        <v>1</v>
      </c>
      <c r="D150" s="12">
        <v>1</v>
      </c>
      <c r="E150" s="12" t="s">
        <v>29</v>
      </c>
      <c r="F150" s="12"/>
      <c r="G150" s="12">
        <v>1</v>
      </c>
      <c r="H150" s="12">
        <v>1</v>
      </c>
    </row>
    <row r="151" spans="1:9">
      <c r="A151" s="11">
        <v>6597</v>
      </c>
      <c r="B151" s="6" t="s">
        <v>129</v>
      </c>
      <c r="C151" s="12">
        <f t="shared" si="6"/>
        <v>1583</v>
      </c>
      <c r="D151" s="12">
        <v>773</v>
      </c>
      <c r="E151" s="12">
        <v>810</v>
      </c>
      <c r="F151" s="12"/>
      <c r="G151" s="12">
        <v>424</v>
      </c>
      <c r="H151" s="12">
        <v>425</v>
      </c>
    </row>
    <row r="152" spans="1:9">
      <c r="A152" s="11">
        <v>6598</v>
      </c>
      <c r="B152" s="6" t="s">
        <v>130</v>
      </c>
      <c r="C152" s="12">
        <f t="shared" si="6"/>
        <v>187</v>
      </c>
      <c r="D152" s="12">
        <v>91</v>
      </c>
      <c r="E152" s="12">
        <v>96</v>
      </c>
      <c r="F152" s="12"/>
      <c r="G152" s="12">
        <v>47</v>
      </c>
      <c r="H152" s="12">
        <v>49</v>
      </c>
    </row>
    <row r="153" spans="1:9">
      <c r="A153" s="10"/>
      <c r="B153" s="10"/>
      <c r="C153" s="10"/>
      <c r="D153" s="10"/>
      <c r="E153" s="10"/>
      <c r="F153" s="10"/>
      <c r="G153" s="10"/>
      <c r="H153" s="10"/>
    </row>
    <row r="154" spans="1:9">
      <c r="A154" s="6" t="s">
        <v>131</v>
      </c>
    </row>
  </sheetData>
  <mergeCells count="5">
    <mergeCell ref="C10:E10"/>
    <mergeCell ref="G10:G11"/>
    <mergeCell ref="H10:H11"/>
    <mergeCell ref="B10:B11"/>
    <mergeCell ref="A10:A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21"/>
  <sheetViews>
    <sheetView workbookViewId="0">
      <selection activeCell="F1" sqref="F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4" width="7.42578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</cols>
  <sheetData>
    <row r="1" spans="1:20">
      <c r="C1" s="7" t="s">
        <v>14</v>
      </c>
    </row>
    <row r="7" spans="1:20">
      <c r="A7" s="6" t="s">
        <v>2</v>
      </c>
    </row>
    <row r="8" spans="1:20">
      <c r="A8" s="6" t="s">
        <v>132</v>
      </c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29" t="s">
        <v>16</v>
      </c>
      <c r="B10" s="29" t="s">
        <v>17</v>
      </c>
      <c r="C10" s="27" t="s">
        <v>133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9" t="s">
        <v>134</v>
      </c>
    </row>
    <row r="11" spans="1:20">
      <c r="A11" s="30"/>
      <c r="B11" s="30"/>
      <c r="C11" s="14" t="s">
        <v>135</v>
      </c>
      <c r="D11" s="14" t="s">
        <v>136</v>
      </c>
      <c r="E11" s="14" t="s">
        <v>137</v>
      </c>
      <c r="F11" s="14" t="s">
        <v>138</v>
      </c>
      <c r="G11" s="14" t="s">
        <v>139</v>
      </c>
      <c r="H11" s="14" t="s">
        <v>140</v>
      </c>
      <c r="I11" s="14" t="s">
        <v>141</v>
      </c>
      <c r="J11" s="14" t="s">
        <v>142</v>
      </c>
      <c r="K11" s="14" t="s">
        <v>143</v>
      </c>
      <c r="L11" s="14" t="s">
        <v>144</v>
      </c>
      <c r="M11" s="14" t="s">
        <v>145</v>
      </c>
      <c r="N11" s="14" t="s">
        <v>146</v>
      </c>
      <c r="O11" s="14" t="s">
        <v>147</v>
      </c>
      <c r="P11" s="14" t="s">
        <v>148</v>
      </c>
      <c r="Q11" s="14" t="s">
        <v>149</v>
      </c>
      <c r="R11" s="14" t="s">
        <v>150</v>
      </c>
      <c r="S11" s="14" t="s">
        <v>151</v>
      </c>
      <c r="T11" s="30"/>
    </row>
    <row r="13" spans="1:20">
      <c r="A13" s="11" t="s">
        <v>24</v>
      </c>
      <c r="C13" s="12">
        <f>SUM(C15:C108)</f>
        <v>3842</v>
      </c>
      <c r="D13" s="12">
        <f t="shared" ref="D13:S13" si="0">SUM(D15:D108)</f>
        <v>3956</v>
      </c>
      <c r="E13" s="12">
        <f t="shared" si="0"/>
        <v>4594</v>
      </c>
      <c r="F13" s="12">
        <f t="shared" si="0"/>
        <v>4807</v>
      </c>
      <c r="G13" s="12">
        <f t="shared" si="0"/>
        <v>4143</v>
      </c>
      <c r="H13" s="12">
        <f t="shared" si="0"/>
        <v>3608</v>
      </c>
      <c r="I13" s="12">
        <f t="shared" si="0"/>
        <v>3283</v>
      </c>
      <c r="J13" s="12">
        <f t="shared" si="0"/>
        <v>3260</v>
      </c>
      <c r="K13" s="12">
        <f t="shared" si="0"/>
        <v>3167</v>
      </c>
      <c r="L13" s="12">
        <f t="shared" si="0"/>
        <v>2877</v>
      </c>
      <c r="M13" s="12">
        <f t="shared" si="0"/>
        <v>2260</v>
      </c>
      <c r="N13" s="12">
        <f t="shared" si="0"/>
        <v>1789</v>
      </c>
      <c r="O13" s="12">
        <f t="shared" si="0"/>
        <v>1366</v>
      </c>
      <c r="P13" s="12">
        <f t="shared" si="0"/>
        <v>1047</v>
      </c>
      <c r="Q13" s="12">
        <f t="shared" si="0"/>
        <v>817</v>
      </c>
      <c r="R13" s="12">
        <f t="shared" si="0"/>
        <v>548</v>
      </c>
      <c r="S13" s="12">
        <f t="shared" si="0"/>
        <v>569</v>
      </c>
      <c r="T13" s="12">
        <f>SUM(T15:T108)</f>
        <v>45933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6" t="s">
        <v>26</v>
      </c>
      <c r="C15" s="12">
        <v>69</v>
      </c>
      <c r="D15" s="12">
        <v>61</v>
      </c>
      <c r="E15" s="12">
        <v>84</v>
      </c>
      <c r="F15" s="12">
        <v>90</v>
      </c>
      <c r="G15" s="12">
        <v>62</v>
      </c>
      <c r="H15" s="12">
        <v>57</v>
      </c>
      <c r="I15" s="12">
        <v>33</v>
      </c>
      <c r="J15" s="12">
        <v>56</v>
      </c>
      <c r="K15" s="12">
        <v>51</v>
      </c>
      <c r="L15" s="12">
        <v>44</v>
      </c>
      <c r="M15" s="12">
        <v>40</v>
      </c>
      <c r="N15" s="12">
        <v>33</v>
      </c>
      <c r="O15" s="12">
        <v>18</v>
      </c>
      <c r="P15" s="12">
        <v>20</v>
      </c>
      <c r="Q15" s="12">
        <v>19</v>
      </c>
      <c r="R15" s="12">
        <v>9</v>
      </c>
      <c r="S15" s="12">
        <v>13</v>
      </c>
      <c r="T15" s="12">
        <f>SUM(C15:S15)</f>
        <v>759</v>
      </c>
    </row>
    <row r="16" spans="1:20">
      <c r="A16" s="11">
        <v>5103</v>
      </c>
      <c r="B16" s="6" t="s">
        <v>27</v>
      </c>
      <c r="C16" s="12">
        <v>38</v>
      </c>
      <c r="D16" s="12">
        <v>46</v>
      </c>
      <c r="E16" s="12">
        <v>38</v>
      </c>
      <c r="F16" s="12">
        <v>30</v>
      </c>
      <c r="G16" s="12">
        <v>23</v>
      </c>
      <c r="H16" s="12">
        <v>20</v>
      </c>
      <c r="I16" s="12">
        <v>23</v>
      </c>
      <c r="J16" s="12">
        <v>25</v>
      </c>
      <c r="K16" s="12">
        <v>22</v>
      </c>
      <c r="L16" s="12">
        <v>17</v>
      </c>
      <c r="M16" s="12">
        <v>18</v>
      </c>
      <c r="N16" s="12">
        <v>12</v>
      </c>
      <c r="O16" s="12">
        <v>15</v>
      </c>
      <c r="P16" s="12">
        <v>14</v>
      </c>
      <c r="Q16" s="12">
        <v>2</v>
      </c>
      <c r="R16" s="12">
        <v>3</v>
      </c>
      <c r="S16" s="12">
        <v>6</v>
      </c>
      <c r="T16" s="12">
        <f t="shared" ref="T16:T52" si="1">SUM(C16:S16)</f>
        <v>352</v>
      </c>
    </row>
    <row r="17" spans="1:20">
      <c r="A17" s="11">
        <v>5197</v>
      </c>
      <c r="B17" s="6" t="s">
        <v>28</v>
      </c>
      <c r="C17" s="12" t="s">
        <v>29</v>
      </c>
      <c r="D17" s="12">
        <v>1</v>
      </c>
      <c r="E17" s="12" t="s">
        <v>29</v>
      </c>
      <c r="F17" s="12" t="s">
        <v>29</v>
      </c>
      <c r="G17" s="12">
        <v>1</v>
      </c>
      <c r="H17" s="12" t="s">
        <v>29</v>
      </c>
      <c r="I17" s="12" t="s">
        <v>29</v>
      </c>
      <c r="J17" s="12" t="s">
        <v>29</v>
      </c>
      <c r="K17" s="12" t="s">
        <v>29</v>
      </c>
      <c r="L17" s="12" t="s">
        <v>29</v>
      </c>
      <c r="M17" s="12" t="s">
        <v>29</v>
      </c>
      <c r="N17" s="12" t="s">
        <v>29</v>
      </c>
      <c r="O17" s="12" t="s">
        <v>29</v>
      </c>
      <c r="P17" s="12" t="s">
        <v>29</v>
      </c>
      <c r="Q17" s="12" t="s">
        <v>29</v>
      </c>
      <c r="R17" s="12" t="s">
        <v>29</v>
      </c>
      <c r="S17" s="12" t="s">
        <v>29</v>
      </c>
      <c r="T17" s="12">
        <f t="shared" si="1"/>
        <v>2</v>
      </c>
    </row>
    <row r="18" spans="1:20">
      <c r="A18" s="11">
        <v>5201</v>
      </c>
      <c r="B18" s="6" t="s">
        <v>31</v>
      </c>
      <c r="C18" s="12">
        <v>210</v>
      </c>
      <c r="D18" s="12">
        <v>204</v>
      </c>
      <c r="E18" s="12">
        <v>286</v>
      </c>
      <c r="F18" s="12">
        <v>269</v>
      </c>
      <c r="G18" s="12">
        <v>217</v>
      </c>
      <c r="H18" s="12">
        <v>203</v>
      </c>
      <c r="I18" s="12">
        <v>170</v>
      </c>
      <c r="J18" s="12">
        <v>179</v>
      </c>
      <c r="K18" s="12">
        <v>139</v>
      </c>
      <c r="L18" s="12">
        <v>127</v>
      </c>
      <c r="M18" s="12">
        <v>100</v>
      </c>
      <c r="N18" s="12">
        <v>73</v>
      </c>
      <c r="O18" s="12">
        <v>45</v>
      </c>
      <c r="P18" s="12">
        <v>37</v>
      </c>
      <c r="Q18" s="12">
        <v>35</v>
      </c>
      <c r="R18" s="12">
        <v>22</v>
      </c>
      <c r="S18" s="12">
        <v>17</v>
      </c>
      <c r="T18" s="12">
        <f t="shared" si="1"/>
        <v>2333</v>
      </c>
    </row>
    <row r="19" spans="1:20">
      <c r="A19" s="11">
        <v>5202</v>
      </c>
      <c r="B19" s="6" t="s">
        <v>32</v>
      </c>
      <c r="C19" s="12">
        <v>34</v>
      </c>
      <c r="D19" s="12">
        <v>40</v>
      </c>
      <c r="E19" s="12">
        <v>49</v>
      </c>
      <c r="F19" s="12">
        <v>43</v>
      </c>
      <c r="G19" s="12">
        <v>32</v>
      </c>
      <c r="H19" s="12">
        <v>39</v>
      </c>
      <c r="I19" s="12">
        <v>32</v>
      </c>
      <c r="J19" s="12">
        <v>34</v>
      </c>
      <c r="K19" s="12">
        <v>23</v>
      </c>
      <c r="L19" s="12">
        <v>23</v>
      </c>
      <c r="M19" s="12">
        <v>22</v>
      </c>
      <c r="N19" s="12">
        <v>9</v>
      </c>
      <c r="O19" s="12">
        <v>7</v>
      </c>
      <c r="P19" s="12">
        <v>10</v>
      </c>
      <c r="Q19" s="12">
        <v>7</v>
      </c>
      <c r="R19" s="12">
        <v>1</v>
      </c>
      <c r="S19" s="12">
        <v>8</v>
      </c>
      <c r="T19" s="12">
        <f t="shared" si="1"/>
        <v>413</v>
      </c>
    </row>
    <row r="20" spans="1:20">
      <c r="A20" s="11">
        <v>5205</v>
      </c>
      <c r="B20" s="6" t="s">
        <v>33</v>
      </c>
      <c r="C20" s="12">
        <v>61</v>
      </c>
      <c r="D20" s="12">
        <v>62</v>
      </c>
      <c r="E20" s="12">
        <v>74</v>
      </c>
      <c r="F20" s="12">
        <v>93</v>
      </c>
      <c r="G20" s="12">
        <v>97</v>
      </c>
      <c r="H20" s="12">
        <v>84</v>
      </c>
      <c r="I20" s="12">
        <v>62</v>
      </c>
      <c r="J20" s="12">
        <v>59</v>
      </c>
      <c r="K20" s="12">
        <v>68</v>
      </c>
      <c r="L20" s="12">
        <v>61</v>
      </c>
      <c r="M20" s="12">
        <v>45</v>
      </c>
      <c r="N20" s="12">
        <v>43</v>
      </c>
      <c r="O20" s="12">
        <v>29</v>
      </c>
      <c r="P20" s="12">
        <v>27</v>
      </c>
      <c r="Q20" s="12">
        <v>18</v>
      </c>
      <c r="R20" s="12">
        <v>12</v>
      </c>
      <c r="S20" s="12">
        <v>16</v>
      </c>
      <c r="T20" s="12">
        <f t="shared" si="1"/>
        <v>911</v>
      </c>
    </row>
    <row r="21" spans="1:20">
      <c r="A21" s="11">
        <v>5290</v>
      </c>
      <c r="B21" s="6" t="s">
        <v>34</v>
      </c>
      <c r="C21" s="12">
        <v>5</v>
      </c>
      <c r="D21" s="12">
        <v>9</v>
      </c>
      <c r="E21" s="12">
        <v>12</v>
      </c>
      <c r="F21" s="12">
        <v>14</v>
      </c>
      <c r="G21" s="12">
        <v>10</v>
      </c>
      <c r="H21" s="12">
        <v>12</v>
      </c>
      <c r="I21" s="12">
        <v>8</v>
      </c>
      <c r="J21" s="12">
        <v>4</v>
      </c>
      <c r="K21" s="12">
        <v>15</v>
      </c>
      <c r="L21" s="12">
        <v>7</v>
      </c>
      <c r="M21" s="12">
        <v>12</v>
      </c>
      <c r="N21" s="12">
        <v>4</v>
      </c>
      <c r="O21" s="12">
        <v>2</v>
      </c>
      <c r="P21" s="12">
        <v>2</v>
      </c>
      <c r="Q21" s="12">
        <v>5</v>
      </c>
      <c r="R21" s="12">
        <v>2</v>
      </c>
      <c r="S21" s="12">
        <v>1</v>
      </c>
      <c r="T21" s="12">
        <f t="shared" si="1"/>
        <v>124</v>
      </c>
    </row>
    <row r="22" spans="1:20">
      <c r="A22" s="11">
        <v>5294</v>
      </c>
      <c r="B22" s="6" t="s">
        <v>35</v>
      </c>
      <c r="C22" s="12" t="s">
        <v>29</v>
      </c>
      <c r="D22" s="12" t="s">
        <v>29</v>
      </c>
      <c r="E22" s="12" t="s">
        <v>29</v>
      </c>
      <c r="F22" s="12" t="s">
        <v>29</v>
      </c>
      <c r="G22" s="12">
        <v>1</v>
      </c>
      <c r="H22" s="12">
        <v>1</v>
      </c>
      <c r="I22" s="12" t="s">
        <v>29</v>
      </c>
      <c r="J22" s="12" t="s">
        <v>29</v>
      </c>
      <c r="K22" s="12" t="s">
        <v>29</v>
      </c>
      <c r="L22" s="12" t="s">
        <v>29</v>
      </c>
      <c r="M22" s="12" t="s">
        <v>29</v>
      </c>
      <c r="N22" s="12" t="s">
        <v>29</v>
      </c>
      <c r="O22" s="12" t="s">
        <v>29</v>
      </c>
      <c r="P22" s="12" t="s">
        <v>29</v>
      </c>
      <c r="Q22" s="12" t="s">
        <v>29</v>
      </c>
      <c r="R22" s="12" t="s">
        <v>29</v>
      </c>
      <c r="S22" s="12" t="s">
        <v>29</v>
      </c>
      <c r="T22" s="12">
        <f t="shared" si="1"/>
        <v>2</v>
      </c>
    </row>
    <row r="23" spans="1:20">
      <c r="A23" s="11">
        <v>5295</v>
      </c>
      <c r="B23" s="6" t="s">
        <v>36</v>
      </c>
      <c r="C23" s="12" t="s">
        <v>29</v>
      </c>
      <c r="D23" s="12">
        <v>2</v>
      </c>
      <c r="E23" s="12" t="s">
        <v>29</v>
      </c>
      <c r="F23" s="12" t="s">
        <v>29</v>
      </c>
      <c r="G23" s="12" t="s">
        <v>29</v>
      </c>
      <c r="H23" s="12" t="s">
        <v>29</v>
      </c>
      <c r="I23" s="12">
        <v>1</v>
      </c>
      <c r="J23" s="12">
        <v>1</v>
      </c>
      <c r="K23" s="12" t="s">
        <v>29</v>
      </c>
      <c r="L23" s="12" t="s">
        <v>29</v>
      </c>
      <c r="M23" s="12" t="s">
        <v>29</v>
      </c>
      <c r="N23" s="12">
        <v>1</v>
      </c>
      <c r="O23" s="12" t="s">
        <v>29</v>
      </c>
      <c r="P23" s="12" t="s">
        <v>29</v>
      </c>
      <c r="Q23" s="12" t="s">
        <v>29</v>
      </c>
      <c r="R23" s="12" t="s">
        <v>29</v>
      </c>
      <c r="S23" s="12" t="s">
        <v>29</v>
      </c>
      <c r="T23" s="12">
        <f t="shared" si="1"/>
        <v>5</v>
      </c>
    </row>
    <row r="24" spans="1:20">
      <c r="A24" s="11">
        <v>5299</v>
      </c>
      <c r="B24" s="6" t="s">
        <v>37</v>
      </c>
      <c r="C24" s="12" t="s">
        <v>29</v>
      </c>
      <c r="D24" s="12" t="s">
        <v>29</v>
      </c>
      <c r="E24" s="12" t="s">
        <v>29</v>
      </c>
      <c r="F24" s="12" t="s">
        <v>29</v>
      </c>
      <c r="G24" s="12" t="s">
        <v>29</v>
      </c>
      <c r="H24" s="12" t="s">
        <v>29</v>
      </c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  <c r="N24" s="12">
        <v>1</v>
      </c>
      <c r="O24" s="12" t="s">
        <v>29</v>
      </c>
      <c r="P24" s="12" t="s">
        <v>29</v>
      </c>
      <c r="Q24" s="12" t="s">
        <v>29</v>
      </c>
      <c r="R24" s="12">
        <v>1</v>
      </c>
      <c r="S24" s="12" t="s">
        <v>29</v>
      </c>
      <c r="T24" s="12">
        <f t="shared" si="1"/>
        <v>2</v>
      </c>
    </row>
    <row r="25" spans="1:20">
      <c r="A25" s="11">
        <v>5301</v>
      </c>
      <c r="B25" s="6" t="s">
        <v>39</v>
      </c>
      <c r="C25" s="12">
        <v>11</v>
      </c>
      <c r="D25" s="12">
        <v>15</v>
      </c>
      <c r="E25" s="12">
        <v>16</v>
      </c>
      <c r="F25" s="12">
        <v>21</v>
      </c>
      <c r="G25" s="12">
        <v>21</v>
      </c>
      <c r="H25" s="12">
        <v>14</v>
      </c>
      <c r="I25" s="12">
        <v>12</v>
      </c>
      <c r="J25" s="12">
        <v>14</v>
      </c>
      <c r="K25" s="12">
        <v>15</v>
      </c>
      <c r="L25" s="12">
        <v>15</v>
      </c>
      <c r="M25" s="12">
        <v>8</v>
      </c>
      <c r="N25" s="12">
        <v>4</v>
      </c>
      <c r="O25" s="12">
        <v>7</v>
      </c>
      <c r="P25" s="12">
        <v>2</v>
      </c>
      <c r="Q25" s="12">
        <v>2</v>
      </c>
      <c r="R25" s="12">
        <v>2</v>
      </c>
      <c r="S25" s="12">
        <v>1</v>
      </c>
      <c r="T25" s="12">
        <f>SUM(C25:S25)</f>
        <v>180</v>
      </c>
    </row>
    <row r="26" spans="1:20">
      <c r="A26" s="11">
        <v>5302</v>
      </c>
      <c r="B26" s="6" t="s">
        <v>40</v>
      </c>
      <c r="C26" s="12">
        <v>16</v>
      </c>
      <c r="D26" s="12">
        <v>28</v>
      </c>
      <c r="E26" s="12">
        <v>26</v>
      </c>
      <c r="F26" s="12">
        <v>26</v>
      </c>
      <c r="G26" s="12">
        <v>27</v>
      </c>
      <c r="H26" s="12">
        <v>23</v>
      </c>
      <c r="I26" s="12">
        <v>20</v>
      </c>
      <c r="J26" s="12">
        <v>18</v>
      </c>
      <c r="K26" s="12">
        <v>17</v>
      </c>
      <c r="L26" s="12">
        <v>13</v>
      </c>
      <c r="M26" s="12">
        <v>14</v>
      </c>
      <c r="N26" s="12">
        <v>15</v>
      </c>
      <c r="O26" s="12">
        <v>10</v>
      </c>
      <c r="P26" s="12">
        <v>5</v>
      </c>
      <c r="Q26" s="12">
        <v>7</v>
      </c>
      <c r="R26" s="12">
        <v>3</v>
      </c>
      <c r="S26" s="12">
        <v>6</v>
      </c>
      <c r="T26" s="12">
        <f>SUM(C26:S26)</f>
        <v>274</v>
      </c>
    </row>
    <row r="27" spans="1:20">
      <c r="A27" s="11">
        <v>5303</v>
      </c>
      <c r="B27" s="6" t="s">
        <v>41</v>
      </c>
      <c r="C27" s="12">
        <v>2</v>
      </c>
      <c r="D27" s="12">
        <v>1</v>
      </c>
      <c r="E27" s="12" t="s">
        <v>29</v>
      </c>
      <c r="F27" s="12">
        <v>1</v>
      </c>
      <c r="G27" s="12">
        <v>1</v>
      </c>
      <c r="H27" s="12" t="s">
        <v>29</v>
      </c>
      <c r="I27" s="12">
        <v>3</v>
      </c>
      <c r="J27" s="12" t="s">
        <v>29</v>
      </c>
      <c r="K27" s="12" t="s">
        <v>29</v>
      </c>
      <c r="L27" s="12">
        <v>1</v>
      </c>
      <c r="M27" s="12" t="s">
        <v>29</v>
      </c>
      <c r="N27" s="12">
        <v>1</v>
      </c>
      <c r="O27" s="12" t="s">
        <v>29</v>
      </c>
      <c r="P27" s="12" t="s">
        <v>29</v>
      </c>
      <c r="Q27" s="12" t="s">
        <v>29</v>
      </c>
      <c r="R27" s="12" t="s">
        <v>29</v>
      </c>
      <c r="S27" s="12" t="s">
        <v>29</v>
      </c>
      <c r="T27" s="12">
        <f t="shared" si="1"/>
        <v>10</v>
      </c>
    </row>
    <row r="28" spans="1:20">
      <c r="A28" s="11">
        <v>5304</v>
      </c>
      <c r="B28" s="6" t="s">
        <v>42</v>
      </c>
      <c r="C28" s="12">
        <v>7</v>
      </c>
      <c r="D28" s="12">
        <v>6</v>
      </c>
      <c r="E28" s="12">
        <v>3</v>
      </c>
      <c r="F28" s="12">
        <v>11</v>
      </c>
      <c r="G28" s="12">
        <v>7</v>
      </c>
      <c r="H28" s="12">
        <v>8</v>
      </c>
      <c r="I28" s="12">
        <v>3</v>
      </c>
      <c r="J28" s="12">
        <v>4</v>
      </c>
      <c r="K28" s="12">
        <v>7</v>
      </c>
      <c r="L28" s="12">
        <v>6</v>
      </c>
      <c r="M28" s="12">
        <v>2</v>
      </c>
      <c r="N28" s="12">
        <v>2</v>
      </c>
      <c r="O28" s="12" t="s">
        <v>29</v>
      </c>
      <c r="P28" s="12">
        <v>2</v>
      </c>
      <c r="Q28" s="12">
        <v>1</v>
      </c>
      <c r="R28" s="12" t="s">
        <v>29</v>
      </c>
      <c r="S28" s="12">
        <v>2</v>
      </c>
      <c r="T28" s="12">
        <f t="shared" si="1"/>
        <v>71</v>
      </c>
    </row>
    <row r="29" spans="1:20">
      <c r="A29" s="11">
        <v>5305</v>
      </c>
      <c r="B29" s="6" t="s">
        <v>43</v>
      </c>
      <c r="C29" s="12">
        <v>7</v>
      </c>
      <c r="D29" s="12">
        <v>6</v>
      </c>
      <c r="E29" s="12">
        <v>5</v>
      </c>
      <c r="F29" s="12">
        <v>4</v>
      </c>
      <c r="G29" s="12">
        <v>6</v>
      </c>
      <c r="H29" s="12">
        <v>4</v>
      </c>
      <c r="I29" s="12">
        <v>3</v>
      </c>
      <c r="J29" s="12">
        <v>5</v>
      </c>
      <c r="K29" s="12">
        <v>4</v>
      </c>
      <c r="L29" s="12">
        <v>3</v>
      </c>
      <c r="M29" s="12">
        <v>6</v>
      </c>
      <c r="N29" s="12">
        <v>3</v>
      </c>
      <c r="O29" s="12">
        <v>3</v>
      </c>
      <c r="P29" s="12" t="s">
        <v>29</v>
      </c>
      <c r="Q29" s="12">
        <v>1</v>
      </c>
      <c r="R29" s="12" t="s">
        <v>29</v>
      </c>
      <c r="S29" s="12">
        <v>4</v>
      </c>
      <c r="T29" s="12">
        <f t="shared" si="1"/>
        <v>64</v>
      </c>
    </row>
    <row r="30" spans="1:20">
      <c r="A30" s="11">
        <v>5308</v>
      </c>
      <c r="B30" s="6" t="s">
        <v>44</v>
      </c>
      <c r="C30" s="12">
        <v>1</v>
      </c>
      <c r="D30" s="12">
        <v>1</v>
      </c>
      <c r="E30" s="12">
        <v>2</v>
      </c>
      <c r="F30" s="12">
        <v>2</v>
      </c>
      <c r="G30" s="12">
        <v>6</v>
      </c>
      <c r="H30" s="12">
        <v>2</v>
      </c>
      <c r="I30" s="12">
        <v>1</v>
      </c>
      <c r="J30" s="12" t="s">
        <v>29</v>
      </c>
      <c r="K30" s="12">
        <v>1</v>
      </c>
      <c r="L30" s="12">
        <v>1</v>
      </c>
      <c r="M30" s="12">
        <v>1</v>
      </c>
      <c r="N30" s="12">
        <v>3</v>
      </c>
      <c r="O30" s="12">
        <v>1</v>
      </c>
      <c r="P30" s="12" t="s">
        <v>29</v>
      </c>
      <c r="Q30" s="12" t="s">
        <v>29</v>
      </c>
      <c r="R30" s="12" t="s">
        <v>29</v>
      </c>
      <c r="S30" s="12" t="s">
        <v>29</v>
      </c>
      <c r="T30" s="12">
        <f t="shared" si="1"/>
        <v>22</v>
      </c>
    </row>
    <row r="31" spans="1:20">
      <c r="A31" s="11">
        <v>5310</v>
      </c>
      <c r="B31" s="6" t="s">
        <v>45</v>
      </c>
      <c r="C31" s="12">
        <v>4</v>
      </c>
      <c r="D31" s="12">
        <v>3</v>
      </c>
      <c r="E31" s="12">
        <v>4</v>
      </c>
      <c r="F31" s="12">
        <v>9</v>
      </c>
      <c r="G31" s="12">
        <v>8</v>
      </c>
      <c r="H31" s="12">
        <v>2</v>
      </c>
      <c r="I31" s="12">
        <v>2</v>
      </c>
      <c r="J31" s="12">
        <v>6</v>
      </c>
      <c r="K31" s="12">
        <v>6</v>
      </c>
      <c r="L31" s="12">
        <v>6</v>
      </c>
      <c r="M31" s="12">
        <v>5</v>
      </c>
      <c r="N31" s="12">
        <v>2</v>
      </c>
      <c r="O31" s="12">
        <v>1</v>
      </c>
      <c r="P31" s="12">
        <v>1</v>
      </c>
      <c r="Q31" s="12">
        <v>1</v>
      </c>
      <c r="R31" s="12" t="s">
        <v>29</v>
      </c>
      <c r="S31" s="12" t="s">
        <v>29</v>
      </c>
      <c r="T31" s="12">
        <f t="shared" si="1"/>
        <v>60</v>
      </c>
    </row>
    <row r="32" spans="1:20">
      <c r="A32" s="11">
        <v>5311</v>
      </c>
      <c r="B32" s="6" t="s">
        <v>46</v>
      </c>
      <c r="C32" s="12" t="s">
        <v>29</v>
      </c>
      <c r="D32" s="12" t="s">
        <v>29</v>
      </c>
      <c r="E32" s="12" t="s">
        <v>29</v>
      </c>
      <c r="F32" s="12" t="s">
        <v>29</v>
      </c>
      <c r="G32" s="12" t="s">
        <v>29</v>
      </c>
      <c r="H32" s="12" t="s">
        <v>29</v>
      </c>
      <c r="I32" s="12" t="s">
        <v>29</v>
      </c>
      <c r="J32" s="12">
        <v>1</v>
      </c>
      <c r="K32" s="12">
        <v>1</v>
      </c>
      <c r="L32" s="12" t="s">
        <v>29</v>
      </c>
      <c r="M32" s="12">
        <v>1</v>
      </c>
      <c r="N32" s="12" t="s">
        <v>29</v>
      </c>
      <c r="O32" s="12" t="s">
        <v>29</v>
      </c>
      <c r="P32" s="12" t="s">
        <v>29</v>
      </c>
      <c r="Q32" s="12" t="s">
        <v>29</v>
      </c>
      <c r="R32" s="12">
        <v>1</v>
      </c>
      <c r="S32" s="12">
        <v>2</v>
      </c>
      <c r="T32" s="12">
        <f t="shared" si="1"/>
        <v>6</v>
      </c>
    </row>
    <row r="33" spans="1:20">
      <c r="A33" s="11">
        <v>5312</v>
      </c>
      <c r="B33" s="6" t="s">
        <v>47</v>
      </c>
      <c r="C33" s="12">
        <v>32</v>
      </c>
      <c r="D33" s="12">
        <v>23</v>
      </c>
      <c r="E33" s="12">
        <v>24</v>
      </c>
      <c r="F33" s="12">
        <v>32</v>
      </c>
      <c r="G33" s="12">
        <v>26</v>
      </c>
      <c r="H33" s="12">
        <v>26</v>
      </c>
      <c r="I33" s="12">
        <v>20</v>
      </c>
      <c r="J33" s="12">
        <v>21</v>
      </c>
      <c r="K33" s="12">
        <v>14</v>
      </c>
      <c r="L33" s="12">
        <v>16</v>
      </c>
      <c r="M33" s="12">
        <v>12</v>
      </c>
      <c r="N33" s="12">
        <v>12</v>
      </c>
      <c r="O33" s="12">
        <v>13</v>
      </c>
      <c r="P33" s="12">
        <v>9</v>
      </c>
      <c r="Q33" s="12">
        <v>7</v>
      </c>
      <c r="R33" s="12">
        <v>4</v>
      </c>
      <c r="S33" s="12">
        <v>9</v>
      </c>
      <c r="T33" s="12">
        <f t="shared" si="1"/>
        <v>300</v>
      </c>
    </row>
    <row r="34" spans="1:20">
      <c r="A34" s="11">
        <v>5314</v>
      </c>
      <c r="B34" s="6" t="s">
        <v>48</v>
      </c>
      <c r="C34" s="12" t="s">
        <v>29</v>
      </c>
      <c r="D34" s="12">
        <v>2</v>
      </c>
      <c r="E34" s="12" t="s">
        <v>29</v>
      </c>
      <c r="F34" s="12" t="s">
        <v>29</v>
      </c>
      <c r="G34" s="12">
        <v>1</v>
      </c>
      <c r="H34" s="12">
        <v>1</v>
      </c>
      <c r="I34" s="12" t="s">
        <v>29</v>
      </c>
      <c r="J34" s="12" t="s">
        <v>29</v>
      </c>
      <c r="K34" s="12" t="s">
        <v>29</v>
      </c>
      <c r="L34" s="12" t="s">
        <v>29</v>
      </c>
      <c r="M34" s="12" t="s">
        <v>29</v>
      </c>
      <c r="N34" s="12" t="s">
        <v>29</v>
      </c>
      <c r="O34" s="12" t="s">
        <v>29</v>
      </c>
      <c r="P34" s="12" t="s">
        <v>29</v>
      </c>
      <c r="Q34" s="12">
        <v>2</v>
      </c>
      <c r="R34" s="12">
        <v>2</v>
      </c>
      <c r="S34" s="12" t="s">
        <v>29</v>
      </c>
      <c r="T34" s="12">
        <f>SUM(C34:S34)</f>
        <v>8</v>
      </c>
    </row>
    <row r="35" spans="1:20">
      <c r="A35" s="11">
        <v>5319</v>
      </c>
      <c r="B35" s="6" t="s">
        <v>49</v>
      </c>
      <c r="C35" s="12">
        <v>8</v>
      </c>
      <c r="D35" s="12">
        <v>10</v>
      </c>
      <c r="E35" s="12">
        <v>13</v>
      </c>
      <c r="F35" s="12">
        <v>14</v>
      </c>
      <c r="G35" s="12">
        <v>12</v>
      </c>
      <c r="H35" s="12">
        <v>3</v>
      </c>
      <c r="I35" s="12">
        <v>12</v>
      </c>
      <c r="J35" s="12">
        <v>13</v>
      </c>
      <c r="K35" s="12">
        <v>13</v>
      </c>
      <c r="L35" s="12">
        <v>7</v>
      </c>
      <c r="M35" s="12">
        <v>6</v>
      </c>
      <c r="N35" s="12">
        <v>3</v>
      </c>
      <c r="O35" s="12">
        <v>2</v>
      </c>
      <c r="P35" s="12">
        <v>3</v>
      </c>
      <c r="Q35" s="12" t="s">
        <v>29</v>
      </c>
      <c r="R35" s="12">
        <v>3</v>
      </c>
      <c r="S35" s="12">
        <v>3</v>
      </c>
      <c r="T35" s="12">
        <f t="shared" si="1"/>
        <v>125</v>
      </c>
    </row>
    <row r="36" spans="1:20">
      <c r="A36" s="11">
        <v>5399</v>
      </c>
      <c r="B36" s="6" t="s">
        <v>50</v>
      </c>
      <c r="C36" s="12" t="s">
        <v>29</v>
      </c>
      <c r="D36" s="12" t="s">
        <v>29</v>
      </c>
      <c r="E36" s="12" t="s">
        <v>29</v>
      </c>
      <c r="F36" s="12">
        <v>1</v>
      </c>
      <c r="G36" s="12" t="s">
        <v>29</v>
      </c>
      <c r="H36" s="12" t="s">
        <v>29</v>
      </c>
      <c r="I36" s="12" t="s">
        <v>29</v>
      </c>
      <c r="J36" s="12" t="s">
        <v>29</v>
      </c>
      <c r="K36" s="12">
        <v>1</v>
      </c>
      <c r="L36" s="12">
        <v>1</v>
      </c>
      <c r="M36" s="12" t="s">
        <v>29</v>
      </c>
      <c r="N36" s="12" t="s">
        <v>29</v>
      </c>
      <c r="O36" s="12" t="s">
        <v>29</v>
      </c>
      <c r="P36" s="12" t="s">
        <v>29</v>
      </c>
      <c r="Q36" s="12" t="s">
        <v>29</v>
      </c>
      <c r="R36" s="12" t="s">
        <v>29</v>
      </c>
      <c r="S36" s="12" t="s">
        <v>29</v>
      </c>
      <c r="T36" s="12">
        <f t="shared" si="1"/>
        <v>3</v>
      </c>
    </row>
    <row r="37" spans="1:20">
      <c r="A37" s="11">
        <v>5401</v>
      </c>
      <c r="B37" s="6" t="s">
        <v>52</v>
      </c>
      <c r="C37" s="12">
        <v>258</v>
      </c>
      <c r="D37" s="12">
        <v>287</v>
      </c>
      <c r="E37" s="12">
        <v>361</v>
      </c>
      <c r="F37" s="12">
        <v>364</v>
      </c>
      <c r="G37" s="12">
        <v>344</v>
      </c>
      <c r="H37" s="12">
        <v>304</v>
      </c>
      <c r="I37" s="12">
        <v>288</v>
      </c>
      <c r="J37" s="12">
        <v>264</v>
      </c>
      <c r="K37" s="12">
        <v>278</v>
      </c>
      <c r="L37" s="12">
        <v>234</v>
      </c>
      <c r="M37" s="12">
        <v>166</v>
      </c>
      <c r="N37" s="12">
        <v>143</v>
      </c>
      <c r="O37" s="12">
        <v>104</v>
      </c>
      <c r="P37" s="12">
        <v>86</v>
      </c>
      <c r="Q37" s="12">
        <v>89</v>
      </c>
      <c r="R37" s="12">
        <v>46</v>
      </c>
      <c r="S37" s="12">
        <v>48</v>
      </c>
      <c r="T37" s="12">
        <f>SUM(C37:S37)</f>
        <v>3664</v>
      </c>
    </row>
    <row r="38" spans="1:20">
      <c r="A38" s="11">
        <v>5411</v>
      </c>
      <c r="B38" s="6" t="s">
        <v>53</v>
      </c>
      <c r="C38" s="12">
        <v>17</v>
      </c>
      <c r="D38" s="12">
        <v>14</v>
      </c>
      <c r="E38" s="12">
        <v>13</v>
      </c>
      <c r="F38" s="12">
        <v>27</v>
      </c>
      <c r="G38" s="12">
        <v>23</v>
      </c>
      <c r="H38" s="12">
        <v>10</v>
      </c>
      <c r="I38" s="12">
        <v>14</v>
      </c>
      <c r="J38" s="12">
        <v>20</v>
      </c>
      <c r="K38" s="12">
        <v>12</v>
      </c>
      <c r="L38" s="12">
        <v>8</v>
      </c>
      <c r="M38" s="12">
        <v>7</v>
      </c>
      <c r="N38" s="12">
        <v>7</v>
      </c>
      <c r="O38" s="12">
        <v>2</v>
      </c>
      <c r="P38" s="12" t="s">
        <v>29</v>
      </c>
      <c r="Q38" s="12">
        <v>2</v>
      </c>
      <c r="R38" s="12">
        <v>3</v>
      </c>
      <c r="S38" s="12">
        <v>2</v>
      </c>
      <c r="T38" s="12">
        <f t="shared" si="1"/>
        <v>181</v>
      </c>
    </row>
    <row r="39" spans="1:20">
      <c r="A39" s="11">
        <v>5413</v>
      </c>
      <c r="B39" s="6" t="s">
        <v>54</v>
      </c>
      <c r="C39" s="12">
        <v>1</v>
      </c>
      <c r="D39" s="12">
        <v>2</v>
      </c>
      <c r="E39" s="12">
        <v>4</v>
      </c>
      <c r="F39" s="12">
        <v>4</v>
      </c>
      <c r="G39" s="12" t="s">
        <v>29</v>
      </c>
      <c r="H39" s="12" t="s">
        <v>29</v>
      </c>
      <c r="I39" s="12">
        <v>1</v>
      </c>
      <c r="J39" s="12">
        <v>3</v>
      </c>
      <c r="K39" s="12">
        <v>2</v>
      </c>
      <c r="L39" s="12">
        <v>2</v>
      </c>
      <c r="M39" s="12" t="s">
        <v>29</v>
      </c>
      <c r="N39" s="12" t="s">
        <v>29</v>
      </c>
      <c r="O39" s="12">
        <v>2</v>
      </c>
      <c r="P39" s="12" t="s">
        <v>29</v>
      </c>
      <c r="Q39" s="12">
        <v>2</v>
      </c>
      <c r="R39" s="12" t="s">
        <v>29</v>
      </c>
      <c r="S39" s="12" t="s">
        <v>29</v>
      </c>
      <c r="T39" s="12">
        <f t="shared" si="1"/>
        <v>23</v>
      </c>
    </row>
    <row r="40" spans="1:20">
      <c r="A40" s="11">
        <v>5418</v>
      </c>
      <c r="B40" s="6" t="s">
        <v>55</v>
      </c>
      <c r="C40" s="12">
        <v>15</v>
      </c>
      <c r="D40" s="12">
        <v>10</v>
      </c>
      <c r="E40" s="12">
        <v>13</v>
      </c>
      <c r="F40" s="12">
        <v>20</v>
      </c>
      <c r="G40" s="12">
        <v>17</v>
      </c>
      <c r="H40" s="12">
        <v>8</v>
      </c>
      <c r="I40" s="12">
        <v>10</v>
      </c>
      <c r="J40" s="12">
        <v>9</v>
      </c>
      <c r="K40" s="12">
        <v>8</v>
      </c>
      <c r="L40" s="12">
        <v>15</v>
      </c>
      <c r="M40" s="12">
        <v>12</v>
      </c>
      <c r="N40" s="12">
        <v>13</v>
      </c>
      <c r="O40" s="12">
        <v>5</v>
      </c>
      <c r="P40" s="12">
        <v>5</v>
      </c>
      <c r="Q40" s="12">
        <v>4</v>
      </c>
      <c r="R40" s="12">
        <v>2</v>
      </c>
      <c r="S40" s="12">
        <v>3</v>
      </c>
      <c r="T40" s="12">
        <f t="shared" si="1"/>
        <v>169</v>
      </c>
    </row>
    <row r="41" spans="1:20">
      <c r="A41" s="11">
        <v>5486</v>
      </c>
      <c r="B41" s="6" t="s">
        <v>56</v>
      </c>
      <c r="C41" s="12">
        <v>10</v>
      </c>
      <c r="D41" s="12">
        <v>8</v>
      </c>
      <c r="E41" s="12">
        <v>10</v>
      </c>
      <c r="F41" s="12">
        <v>15</v>
      </c>
      <c r="G41" s="12">
        <v>8</v>
      </c>
      <c r="H41" s="12">
        <v>6</v>
      </c>
      <c r="I41" s="12">
        <v>7</v>
      </c>
      <c r="J41" s="12">
        <v>7</v>
      </c>
      <c r="K41" s="12">
        <v>13</v>
      </c>
      <c r="L41" s="12">
        <v>13</v>
      </c>
      <c r="M41" s="12">
        <v>8</v>
      </c>
      <c r="N41" s="12">
        <v>3</v>
      </c>
      <c r="O41" s="12">
        <v>1</v>
      </c>
      <c r="P41" s="12">
        <v>5</v>
      </c>
      <c r="Q41" s="12">
        <v>6</v>
      </c>
      <c r="R41" s="12">
        <v>3</v>
      </c>
      <c r="S41" s="12">
        <v>10</v>
      </c>
      <c r="T41" s="12">
        <f t="shared" si="1"/>
        <v>133</v>
      </c>
    </row>
    <row r="42" spans="1:20">
      <c r="A42" s="11">
        <v>5487</v>
      </c>
      <c r="B42" s="6" t="s">
        <v>57</v>
      </c>
      <c r="C42" s="12">
        <v>313</v>
      </c>
      <c r="D42" s="12">
        <v>341</v>
      </c>
      <c r="E42" s="12">
        <v>392</v>
      </c>
      <c r="F42" s="12">
        <v>490</v>
      </c>
      <c r="G42" s="12">
        <v>347</v>
      </c>
      <c r="H42" s="12">
        <v>299</v>
      </c>
      <c r="I42" s="12">
        <v>281</v>
      </c>
      <c r="J42" s="12">
        <v>295</v>
      </c>
      <c r="K42" s="12">
        <v>325</v>
      </c>
      <c r="L42" s="12">
        <v>260</v>
      </c>
      <c r="M42" s="12">
        <v>216</v>
      </c>
      <c r="N42" s="12">
        <v>159</v>
      </c>
      <c r="O42" s="12">
        <v>142</v>
      </c>
      <c r="P42" s="12">
        <v>70</v>
      </c>
      <c r="Q42" s="12">
        <v>64</v>
      </c>
      <c r="R42" s="12">
        <v>41</v>
      </c>
      <c r="S42" s="12">
        <v>44</v>
      </c>
      <c r="T42" s="12">
        <f t="shared" si="1"/>
        <v>4079</v>
      </c>
    </row>
    <row r="43" spans="1:20">
      <c r="A43" s="11">
        <v>5488</v>
      </c>
      <c r="B43" s="6" t="s">
        <v>58</v>
      </c>
      <c r="C43" s="12">
        <v>4</v>
      </c>
      <c r="D43" s="12">
        <v>1</v>
      </c>
      <c r="E43" s="12">
        <v>6</v>
      </c>
      <c r="F43" s="12">
        <v>6</v>
      </c>
      <c r="G43" s="12">
        <v>4</v>
      </c>
      <c r="H43" s="12">
        <v>1</v>
      </c>
      <c r="I43" s="12">
        <v>7</v>
      </c>
      <c r="J43" s="12">
        <v>4</v>
      </c>
      <c r="K43" s="12">
        <v>2</v>
      </c>
      <c r="L43" s="12">
        <v>2</v>
      </c>
      <c r="M43" s="12">
        <v>3</v>
      </c>
      <c r="N43" s="12">
        <v>2</v>
      </c>
      <c r="O43" s="12">
        <v>5</v>
      </c>
      <c r="P43" s="12">
        <v>2</v>
      </c>
      <c r="Q43" s="12" t="s">
        <v>29</v>
      </c>
      <c r="R43" s="12" t="s">
        <v>29</v>
      </c>
      <c r="S43" s="12" t="s">
        <v>29</v>
      </c>
      <c r="T43" s="12">
        <f t="shared" si="1"/>
        <v>49</v>
      </c>
    </row>
    <row r="44" spans="1:20">
      <c r="A44" s="11">
        <v>5492</v>
      </c>
      <c r="B44" s="6" t="s">
        <v>59</v>
      </c>
      <c r="C44" s="12">
        <v>575</v>
      </c>
      <c r="D44" s="12">
        <v>518</v>
      </c>
      <c r="E44" s="12">
        <v>653</v>
      </c>
      <c r="F44" s="12">
        <v>598</v>
      </c>
      <c r="G44" s="12">
        <v>498</v>
      </c>
      <c r="H44" s="12">
        <v>415</v>
      </c>
      <c r="I44" s="12">
        <v>383</v>
      </c>
      <c r="J44" s="12">
        <v>387</v>
      </c>
      <c r="K44" s="12">
        <v>341</v>
      </c>
      <c r="L44" s="12">
        <v>284</v>
      </c>
      <c r="M44" s="12">
        <v>202</v>
      </c>
      <c r="N44" s="12">
        <v>155</v>
      </c>
      <c r="O44" s="12">
        <v>97</v>
      </c>
      <c r="P44" s="12">
        <v>56</v>
      </c>
      <c r="Q44" s="12">
        <v>54</v>
      </c>
      <c r="R44" s="12">
        <v>30</v>
      </c>
      <c r="S44" s="12">
        <v>22</v>
      </c>
      <c r="T44" s="12">
        <f t="shared" si="1"/>
        <v>5268</v>
      </c>
    </row>
    <row r="45" spans="1:20">
      <c r="A45" s="11">
        <v>5493</v>
      </c>
      <c r="B45" s="6" t="s">
        <v>60</v>
      </c>
      <c r="C45" s="12">
        <v>51</v>
      </c>
      <c r="D45" s="12">
        <v>66</v>
      </c>
      <c r="E45" s="12">
        <v>62</v>
      </c>
      <c r="F45" s="12">
        <v>54</v>
      </c>
      <c r="G45" s="12">
        <v>52</v>
      </c>
      <c r="H45" s="12">
        <v>51</v>
      </c>
      <c r="I45" s="12">
        <v>40</v>
      </c>
      <c r="J45" s="12">
        <v>38</v>
      </c>
      <c r="K45" s="12">
        <v>36</v>
      </c>
      <c r="L45" s="12">
        <v>43</v>
      </c>
      <c r="M45" s="12">
        <v>27</v>
      </c>
      <c r="N45" s="12">
        <v>39</v>
      </c>
      <c r="O45" s="12">
        <v>20</v>
      </c>
      <c r="P45" s="12">
        <v>19</v>
      </c>
      <c r="Q45" s="12">
        <v>15</v>
      </c>
      <c r="R45" s="12">
        <v>14</v>
      </c>
      <c r="S45" s="12">
        <v>4</v>
      </c>
      <c r="T45" s="12">
        <f t="shared" si="1"/>
        <v>631</v>
      </c>
    </row>
    <row r="46" spans="1:20">
      <c r="A46" s="11">
        <v>5501</v>
      </c>
      <c r="B46" s="6" t="s">
        <v>62</v>
      </c>
      <c r="C46" s="12">
        <v>14</v>
      </c>
      <c r="D46" s="12">
        <v>24</v>
      </c>
      <c r="E46" s="12">
        <v>26</v>
      </c>
      <c r="F46" s="12">
        <v>12</v>
      </c>
      <c r="G46" s="12">
        <v>14</v>
      </c>
      <c r="H46" s="12">
        <v>13</v>
      </c>
      <c r="I46" s="12">
        <v>14</v>
      </c>
      <c r="J46" s="12">
        <v>9</v>
      </c>
      <c r="K46" s="12">
        <v>11</v>
      </c>
      <c r="L46" s="12">
        <v>18</v>
      </c>
      <c r="M46" s="12">
        <v>10</v>
      </c>
      <c r="N46" s="12">
        <v>11</v>
      </c>
      <c r="O46" s="12">
        <v>8</v>
      </c>
      <c r="P46" s="12">
        <v>5</v>
      </c>
      <c r="Q46" s="12">
        <v>4</v>
      </c>
      <c r="R46" s="12">
        <v>5</v>
      </c>
      <c r="S46" s="12">
        <v>2</v>
      </c>
      <c r="T46" s="12">
        <f t="shared" si="1"/>
        <v>200</v>
      </c>
    </row>
    <row r="47" spans="1:20">
      <c r="A47" s="11">
        <v>5502</v>
      </c>
      <c r="B47" s="6" t="s">
        <v>63</v>
      </c>
      <c r="C47" s="12">
        <v>28</v>
      </c>
      <c r="D47" s="12">
        <v>22</v>
      </c>
      <c r="E47" s="12">
        <v>38</v>
      </c>
      <c r="F47" s="12">
        <v>32</v>
      </c>
      <c r="G47" s="12">
        <v>22</v>
      </c>
      <c r="H47" s="12">
        <v>26</v>
      </c>
      <c r="I47" s="12">
        <v>13</v>
      </c>
      <c r="J47" s="12">
        <v>20</v>
      </c>
      <c r="K47" s="12">
        <v>12</v>
      </c>
      <c r="L47" s="12">
        <v>21</v>
      </c>
      <c r="M47" s="12">
        <v>22</v>
      </c>
      <c r="N47" s="12">
        <v>7</v>
      </c>
      <c r="O47" s="12">
        <v>6</v>
      </c>
      <c r="P47" s="12">
        <v>3</v>
      </c>
      <c r="Q47" s="12">
        <v>9</v>
      </c>
      <c r="R47" s="12">
        <v>1</v>
      </c>
      <c r="S47" s="12">
        <v>5</v>
      </c>
      <c r="T47" s="12">
        <f t="shared" si="1"/>
        <v>287</v>
      </c>
    </row>
    <row r="48" spans="1:20">
      <c r="A48" s="11">
        <v>5503</v>
      </c>
      <c r="B48" s="6" t="s">
        <v>64</v>
      </c>
      <c r="C48" s="12">
        <v>3</v>
      </c>
      <c r="D48" s="12">
        <v>9</v>
      </c>
      <c r="E48" s="12">
        <v>5</v>
      </c>
      <c r="F48" s="12">
        <v>7</v>
      </c>
      <c r="G48" s="12">
        <v>1</v>
      </c>
      <c r="H48" s="12">
        <v>6</v>
      </c>
      <c r="I48" s="12">
        <v>4</v>
      </c>
      <c r="J48" s="12">
        <v>6</v>
      </c>
      <c r="K48" s="12">
        <v>3</v>
      </c>
      <c r="L48" s="12">
        <v>5</v>
      </c>
      <c r="M48" s="12">
        <v>3</v>
      </c>
      <c r="N48" s="12">
        <v>1</v>
      </c>
      <c r="O48" s="12">
        <v>5</v>
      </c>
      <c r="P48" s="12">
        <v>5</v>
      </c>
      <c r="Q48" s="12">
        <v>3</v>
      </c>
      <c r="R48" s="12">
        <v>5</v>
      </c>
      <c r="S48" s="12">
        <v>4</v>
      </c>
      <c r="T48" s="12">
        <f t="shared" si="1"/>
        <v>75</v>
      </c>
    </row>
    <row r="49" spans="1:20">
      <c r="A49" s="11">
        <v>5504</v>
      </c>
      <c r="B49" s="6" t="s">
        <v>65</v>
      </c>
      <c r="C49" s="12">
        <v>8</v>
      </c>
      <c r="D49" s="12">
        <v>5</v>
      </c>
      <c r="E49" s="12">
        <v>9</v>
      </c>
      <c r="F49" s="12">
        <v>4</v>
      </c>
      <c r="G49" s="12">
        <v>2</v>
      </c>
      <c r="H49" s="12">
        <v>5</v>
      </c>
      <c r="I49" s="12">
        <v>5</v>
      </c>
      <c r="J49" s="12">
        <v>6</v>
      </c>
      <c r="K49" s="12">
        <v>3</v>
      </c>
      <c r="L49" s="12">
        <v>3</v>
      </c>
      <c r="M49" s="12">
        <v>6</v>
      </c>
      <c r="N49" s="12">
        <v>5</v>
      </c>
      <c r="O49" s="12">
        <v>3</v>
      </c>
      <c r="P49" s="12">
        <v>7</v>
      </c>
      <c r="Q49" s="12">
        <v>3</v>
      </c>
      <c r="R49" s="12">
        <v>3</v>
      </c>
      <c r="S49" s="12">
        <v>3</v>
      </c>
      <c r="T49" s="12">
        <f t="shared" si="1"/>
        <v>80</v>
      </c>
    </row>
    <row r="50" spans="1:20">
      <c r="A50" s="11">
        <v>5505</v>
      </c>
      <c r="B50" s="6" t="s">
        <v>66</v>
      </c>
      <c r="C50" s="12">
        <v>11</v>
      </c>
      <c r="D50" s="12">
        <v>10</v>
      </c>
      <c r="E50" s="12">
        <v>14</v>
      </c>
      <c r="F50" s="12">
        <v>13</v>
      </c>
      <c r="G50" s="12">
        <v>7</v>
      </c>
      <c r="H50" s="12">
        <v>5</v>
      </c>
      <c r="I50" s="12">
        <v>9</v>
      </c>
      <c r="J50" s="12">
        <v>8</v>
      </c>
      <c r="K50" s="12">
        <v>6</v>
      </c>
      <c r="L50" s="12">
        <v>7</v>
      </c>
      <c r="M50" s="12">
        <v>4</v>
      </c>
      <c r="N50" s="12">
        <v>10</v>
      </c>
      <c r="O50" s="12">
        <v>6</v>
      </c>
      <c r="P50" s="12">
        <v>7</v>
      </c>
      <c r="Q50" s="12">
        <v>5</v>
      </c>
      <c r="R50" s="12">
        <v>4</v>
      </c>
      <c r="S50" s="12">
        <v>2</v>
      </c>
      <c r="T50" s="12">
        <f t="shared" si="1"/>
        <v>128</v>
      </c>
    </row>
    <row r="51" spans="1:20">
      <c r="A51" s="11">
        <v>5601</v>
      </c>
      <c r="B51" s="6" t="s">
        <v>68</v>
      </c>
      <c r="C51" s="12">
        <v>16</v>
      </c>
      <c r="D51" s="12">
        <v>19</v>
      </c>
      <c r="E51" s="12">
        <v>16</v>
      </c>
      <c r="F51" s="12">
        <v>17</v>
      </c>
      <c r="G51" s="12">
        <v>15</v>
      </c>
      <c r="H51" s="12">
        <v>10</v>
      </c>
      <c r="I51" s="12">
        <v>12</v>
      </c>
      <c r="J51" s="12">
        <v>17</v>
      </c>
      <c r="K51" s="12">
        <v>10</v>
      </c>
      <c r="L51" s="12">
        <v>10</v>
      </c>
      <c r="M51" s="12">
        <v>6</v>
      </c>
      <c r="N51" s="12">
        <v>9</v>
      </c>
      <c r="O51" s="12">
        <v>5</v>
      </c>
      <c r="P51" s="12">
        <v>6</v>
      </c>
      <c r="Q51" s="12">
        <v>10</v>
      </c>
      <c r="R51" s="12" t="s">
        <v>29</v>
      </c>
      <c r="S51" s="12">
        <v>2</v>
      </c>
      <c r="T51" s="12">
        <f t="shared" si="1"/>
        <v>180</v>
      </c>
    </row>
    <row r="52" spans="1:20">
      <c r="A52" s="11">
        <v>5602</v>
      </c>
      <c r="B52" s="6" t="s">
        <v>69</v>
      </c>
      <c r="C52" s="12" t="s">
        <v>29</v>
      </c>
      <c r="D52" s="12" t="s">
        <v>29</v>
      </c>
      <c r="E52" s="12">
        <v>2</v>
      </c>
      <c r="F52" s="12" t="s">
        <v>29</v>
      </c>
      <c r="G52" s="12" t="s">
        <v>29</v>
      </c>
      <c r="H52" s="12" t="s">
        <v>29</v>
      </c>
      <c r="I52" s="12" t="s">
        <v>29</v>
      </c>
      <c r="J52" s="12">
        <v>1</v>
      </c>
      <c r="K52" s="12">
        <v>2</v>
      </c>
      <c r="L52" s="12">
        <v>1</v>
      </c>
      <c r="M52" s="12" t="s">
        <v>29</v>
      </c>
      <c r="N52" s="12">
        <v>1</v>
      </c>
      <c r="O52" s="12" t="s">
        <v>29</v>
      </c>
      <c r="P52" s="12" t="s">
        <v>29</v>
      </c>
      <c r="Q52" s="12">
        <v>1</v>
      </c>
      <c r="R52" s="12">
        <v>1</v>
      </c>
      <c r="S52" s="12">
        <v>1</v>
      </c>
      <c r="T52" s="12">
        <f t="shared" si="1"/>
        <v>10</v>
      </c>
    </row>
    <row r="53" spans="1:20">
      <c r="A53" s="11">
        <v>5603</v>
      </c>
      <c r="B53" s="6" t="s">
        <v>70</v>
      </c>
      <c r="C53" s="12">
        <v>11</v>
      </c>
      <c r="D53" s="12">
        <v>7</v>
      </c>
      <c r="E53" s="12">
        <v>5</v>
      </c>
      <c r="F53" s="12">
        <v>11</v>
      </c>
      <c r="G53" s="12">
        <v>10</v>
      </c>
      <c r="H53" s="12">
        <v>12</v>
      </c>
      <c r="I53" s="12">
        <v>5</v>
      </c>
      <c r="J53" s="12">
        <v>5</v>
      </c>
      <c r="K53" s="12">
        <v>9</v>
      </c>
      <c r="L53" s="12">
        <v>7</v>
      </c>
      <c r="M53" s="12">
        <v>10</v>
      </c>
      <c r="N53" s="12">
        <v>6</v>
      </c>
      <c r="O53" s="12">
        <v>5</v>
      </c>
      <c r="P53" s="12">
        <v>4</v>
      </c>
      <c r="Q53" s="12">
        <v>3</v>
      </c>
      <c r="R53" s="12">
        <v>2</v>
      </c>
      <c r="S53" s="12">
        <v>4</v>
      </c>
      <c r="T53" s="12">
        <f t="shared" ref="T53:T106" si="2">SUM(C53:S53)</f>
        <v>116</v>
      </c>
    </row>
    <row r="54" spans="1:20">
      <c r="A54" s="11">
        <v>5604</v>
      </c>
      <c r="B54" s="6" t="s">
        <v>71</v>
      </c>
      <c r="C54" s="12">
        <v>16</v>
      </c>
      <c r="D54" s="12">
        <v>17</v>
      </c>
      <c r="E54" s="12">
        <v>11</v>
      </c>
      <c r="F54" s="12">
        <v>17</v>
      </c>
      <c r="G54" s="12">
        <v>6</v>
      </c>
      <c r="H54" s="12">
        <v>13</v>
      </c>
      <c r="I54" s="12">
        <v>15</v>
      </c>
      <c r="J54" s="12">
        <v>10</v>
      </c>
      <c r="K54" s="12">
        <v>12</v>
      </c>
      <c r="L54" s="12">
        <v>12</v>
      </c>
      <c r="M54" s="12">
        <v>4</v>
      </c>
      <c r="N54" s="12">
        <v>9</v>
      </c>
      <c r="O54" s="12">
        <v>7</v>
      </c>
      <c r="P54" s="12">
        <v>5</v>
      </c>
      <c r="Q54" s="12">
        <v>4</v>
      </c>
      <c r="R54" s="12">
        <v>4</v>
      </c>
      <c r="S54" s="12">
        <v>2</v>
      </c>
      <c r="T54" s="12">
        <f t="shared" si="2"/>
        <v>164</v>
      </c>
    </row>
    <row r="55" spans="1:20">
      <c r="A55" s="11">
        <v>5605</v>
      </c>
      <c r="B55" s="6" t="s">
        <v>72</v>
      </c>
      <c r="C55" s="12">
        <v>6</v>
      </c>
      <c r="D55" s="12">
        <v>9</v>
      </c>
      <c r="E55" s="12">
        <v>14</v>
      </c>
      <c r="F55" s="12">
        <v>10</v>
      </c>
      <c r="G55" s="12">
        <v>6</v>
      </c>
      <c r="H55" s="12">
        <v>10</v>
      </c>
      <c r="I55" s="12">
        <v>5</v>
      </c>
      <c r="J55" s="12">
        <v>13</v>
      </c>
      <c r="K55" s="12">
        <v>6</v>
      </c>
      <c r="L55" s="12">
        <v>4</v>
      </c>
      <c r="M55" s="12">
        <v>2</v>
      </c>
      <c r="N55" s="12">
        <v>4</v>
      </c>
      <c r="O55" s="12">
        <v>3</v>
      </c>
      <c r="P55" s="12">
        <v>3</v>
      </c>
      <c r="Q55" s="12" t="s">
        <v>29</v>
      </c>
      <c r="R55" s="12">
        <v>1</v>
      </c>
      <c r="S55" s="12" t="s">
        <v>29</v>
      </c>
      <c r="T55" s="12">
        <f t="shared" si="2"/>
        <v>96</v>
      </c>
    </row>
    <row r="56" spans="1:20">
      <c r="A56" s="11">
        <v>5606</v>
      </c>
      <c r="B56" s="6" t="s">
        <v>73</v>
      </c>
      <c r="C56" s="12">
        <v>100</v>
      </c>
      <c r="D56" s="12">
        <v>100</v>
      </c>
      <c r="E56" s="12">
        <v>85</v>
      </c>
      <c r="F56" s="12">
        <v>99</v>
      </c>
      <c r="G56" s="12">
        <v>66</v>
      </c>
      <c r="H56" s="12">
        <v>77</v>
      </c>
      <c r="I56" s="12">
        <v>64</v>
      </c>
      <c r="J56" s="12">
        <v>64</v>
      </c>
      <c r="K56" s="12">
        <v>55</v>
      </c>
      <c r="L56" s="12">
        <v>42</v>
      </c>
      <c r="M56" s="12">
        <v>36</v>
      </c>
      <c r="N56" s="12">
        <v>25</v>
      </c>
      <c r="O56" s="12">
        <v>32</v>
      </c>
      <c r="P56" s="12">
        <v>22</v>
      </c>
      <c r="Q56" s="12">
        <v>6</v>
      </c>
      <c r="R56" s="12">
        <v>4</v>
      </c>
      <c r="S56" s="12">
        <v>7</v>
      </c>
      <c r="T56" s="12">
        <f t="shared" si="2"/>
        <v>884</v>
      </c>
    </row>
    <row r="57" spans="1:20">
      <c r="A57" s="11">
        <v>5607</v>
      </c>
      <c r="B57" s="6" t="s">
        <v>74</v>
      </c>
      <c r="C57" s="12">
        <v>40</v>
      </c>
      <c r="D57" s="12">
        <v>29</v>
      </c>
      <c r="E57" s="12">
        <v>43</v>
      </c>
      <c r="F57" s="12">
        <v>47</v>
      </c>
      <c r="G57" s="12">
        <v>35</v>
      </c>
      <c r="H57" s="12">
        <v>44</v>
      </c>
      <c r="I57" s="12">
        <v>38</v>
      </c>
      <c r="J57" s="12">
        <v>40</v>
      </c>
      <c r="K57" s="12">
        <v>32</v>
      </c>
      <c r="L57" s="12">
        <v>29</v>
      </c>
      <c r="M57" s="12">
        <v>19</v>
      </c>
      <c r="N57" s="12">
        <v>19</v>
      </c>
      <c r="O57" s="12">
        <v>14</v>
      </c>
      <c r="P57" s="12">
        <v>14</v>
      </c>
      <c r="Q57" s="12">
        <v>5</v>
      </c>
      <c r="R57" s="12">
        <v>3</v>
      </c>
      <c r="S57" s="12">
        <v>4</v>
      </c>
      <c r="T57" s="12">
        <f t="shared" si="2"/>
        <v>455</v>
      </c>
    </row>
    <row r="58" spans="1:20">
      <c r="A58" s="11">
        <v>5608</v>
      </c>
      <c r="B58" s="6" t="s">
        <v>75</v>
      </c>
      <c r="C58" s="12">
        <v>7</v>
      </c>
      <c r="D58" s="12">
        <v>4</v>
      </c>
      <c r="E58" s="12">
        <v>3</v>
      </c>
      <c r="F58" s="12">
        <v>5</v>
      </c>
      <c r="G58" s="12">
        <v>8</v>
      </c>
      <c r="H58" s="12">
        <v>6</v>
      </c>
      <c r="I58" s="12">
        <v>3</v>
      </c>
      <c r="J58" s="12" t="s">
        <v>29</v>
      </c>
      <c r="K58" s="12">
        <v>6</v>
      </c>
      <c r="L58" s="12">
        <v>9</v>
      </c>
      <c r="M58" s="12">
        <v>3</v>
      </c>
      <c r="N58" s="12">
        <v>1</v>
      </c>
      <c r="O58" s="12">
        <v>2</v>
      </c>
      <c r="P58" s="12" t="s">
        <v>29</v>
      </c>
      <c r="Q58" s="12">
        <v>2</v>
      </c>
      <c r="R58" s="12" t="s">
        <v>29</v>
      </c>
      <c r="S58" s="12" t="s">
        <v>29</v>
      </c>
      <c r="T58" s="12">
        <f t="shared" si="2"/>
        <v>59</v>
      </c>
    </row>
    <row r="59" spans="1:20">
      <c r="A59" s="11">
        <v>5610</v>
      </c>
      <c r="B59" s="6" t="s">
        <v>76</v>
      </c>
      <c r="C59" s="12">
        <v>4</v>
      </c>
      <c r="D59" s="12">
        <v>3</v>
      </c>
      <c r="E59" s="12">
        <v>8</v>
      </c>
      <c r="F59" s="12">
        <v>8</v>
      </c>
      <c r="G59" s="12">
        <v>7</v>
      </c>
      <c r="H59" s="12">
        <v>6</v>
      </c>
      <c r="I59" s="12">
        <v>3</v>
      </c>
      <c r="J59" s="12">
        <v>6</v>
      </c>
      <c r="K59" s="12">
        <v>6</v>
      </c>
      <c r="L59" s="12">
        <v>5</v>
      </c>
      <c r="M59" s="12">
        <v>6</v>
      </c>
      <c r="N59" s="12">
        <v>6</v>
      </c>
      <c r="O59" s="12">
        <v>3</v>
      </c>
      <c r="P59" s="12">
        <v>2</v>
      </c>
      <c r="Q59" s="12">
        <v>2</v>
      </c>
      <c r="R59" s="12" t="s">
        <v>29</v>
      </c>
      <c r="S59" s="12">
        <v>1</v>
      </c>
      <c r="T59" s="12">
        <f t="shared" si="2"/>
        <v>76</v>
      </c>
    </row>
    <row r="60" spans="1:20">
      <c r="A60" s="11">
        <v>5611</v>
      </c>
      <c r="B60" s="6" t="s">
        <v>77</v>
      </c>
      <c r="C60" s="12">
        <v>11</v>
      </c>
      <c r="D60" s="12">
        <v>4</v>
      </c>
      <c r="E60" s="12">
        <v>3</v>
      </c>
      <c r="F60" s="12">
        <v>8</v>
      </c>
      <c r="G60" s="12">
        <v>9</v>
      </c>
      <c r="H60" s="12">
        <v>9</v>
      </c>
      <c r="I60" s="12">
        <v>9</v>
      </c>
      <c r="J60" s="12">
        <v>8</v>
      </c>
      <c r="K60" s="12">
        <v>1</v>
      </c>
      <c r="L60" s="12">
        <v>4</v>
      </c>
      <c r="M60" s="12">
        <v>6</v>
      </c>
      <c r="N60" s="12">
        <v>3</v>
      </c>
      <c r="O60" s="12">
        <v>7</v>
      </c>
      <c r="P60" s="12">
        <v>4</v>
      </c>
      <c r="Q60" s="12">
        <v>3</v>
      </c>
      <c r="R60" s="12" t="s">
        <v>29</v>
      </c>
      <c r="S60" s="12">
        <v>4</v>
      </c>
      <c r="T60" s="12">
        <f t="shared" si="2"/>
        <v>93</v>
      </c>
    </row>
    <row r="61" spans="1:20">
      <c r="A61" s="11">
        <v>5612</v>
      </c>
      <c r="B61" s="6" t="s">
        <v>78</v>
      </c>
      <c r="C61" s="12">
        <v>42</v>
      </c>
      <c r="D61" s="12">
        <v>45</v>
      </c>
      <c r="E61" s="12">
        <v>48</v>
      </c>
      <c r="F61" s="12">
        <v>42</v>
      </c>
      <c r="G61" s="12">
        <v>55</v>
      </c>
      <c r="H61" s="12">
        <v>41</v>
      </c>
      <c r="I61" s="12">
        <v>29</v>
      </c>
      <c r="J61" s="12">
        <v>35</v>
      </c>
      <c r="K61" s="12">
        <v>32</v>
      </c>
      <c r="L61" s="12">
        <v>28</v>
      </c>
      <c r="M61" s="12">
        <v>22</v>
      </c>
      <c r="N61" s="12">
        <v>17</v>
      </c>
      <c r="O61" s="12">
        <v>11</v>
      </c>
      <c r="P61" s="12">
        <v>14</v>
      </c>
      <c r="Q61" s="12">
        <v>6</v>
      </c>
      <c r="R61" s="12">
        <v>4</v>
      </c>
      <c r="S61" s="12">
        <v>8</v>
      </c>
      <c r="T61" s="12">
        <f t="shared" si="2"/>
        <v>479</v>
      </c>
    </row>
    <row r="62" spans="1:20">
      <c r="A62" s="11">
        <v>5696</v>
      </c>
      <c r="B62" s="6" t="s">
        <v>79</v>
      </c>
      <c r="C62" s="12">
        <v>22</v>
      </c>
      <c r="D62" s="12">
        <v>20</v>
      </c>
      <c r="E62" s="12">
        <v>20</v>
      </c>
      <c r="F62" s="12">
        <v>8</v>
      </c>
      <c r="G62" s="12">
        <v>20</v>
      </c>
      <c r="H62" s="12">
        <v>24</v>
      </c>
      <c r="I62" s="12">
        <v>13</v>
      </c>
      <c r="J62" s="12">
        <v>9</v>
      </c>
      <c r="K62" s="12">
        <v>11</v>
      </c>
      <c r="L62" s="12">
        <v>11</v>
      </c>
      <c r="M62" s="12">
        <v>6</v>
      </c>
      <c r="N62" s="12">
        <v>8</v>
      </c>
      <c r="O62" s="12">
        <v>8</v>
      </c>
      <c r="P62" s="12">
        <v>4</v>
      </c>
      <c r="Q62" s="12">
        <v>7</v>
      </c>
      <c r="R62" s="12">
        <v>2</v>
      </c>
      <c r="S62" s="12" t="s">
        <v>29</v>
      </c>
      <c r="T62" s="12">
        <f t="shared" si="2"/>
        <v>193</v>
      </c>
    </row>
    <row r="63" spans="1:20">
      <c r="A63" s="11">
        <v>5697</v>
      </c>
      <c r="B63" s="6" t="s">
        <v>80</v>
      </c>
      <c r="C63" s="12" t="s">
        <v>29</v>
      </c>
      <c r="D63" s="12">
        <v>1</v>
      </c>
      <c r="E63" s="12">
        <v>1</v>
      </c>
      <c r="F63" s="12" t="s">
        <v>29</v>
      </c>
      <c r="G63" s="12" t="s">
        <v>29</v>
      </c>
      <c r="H63" s="12" t="s">
        <v>29</v>
      </c>
      <c r="I63" s="12">
        <v>2</v>
      </c>
      <c r="J63" s="12" t="s">
        <v>29</v>
      </c>
      <c r="K63" s="12" t="s">
        <v>29</v>
      </c>
      <c r="L63" s="12" t="s">
        <v>29</v>
      </c>
      <c r="M63" s="12" t="s">
        <v>29</v>
      </c>
      <c r="N63" s="12" t="s">
        <v>29</v>
      </c>
      <c r="O63" s="12" t="s">
        <v>29</v>
      </c>
      <c r="P63" s="12" t="s">
        <v>29</v>
      </c>
      <c r="Q63" s="12" t="s">
        <v>29</v>
      </c>
      <c r="R63" s="12" t="s">
        <v>29</v>
      </c>
      <c r="S63" s="12" t="s">
        <v>29</v>
      </c>
      <c r="T63" s="12">
        <f t="shared" si="2"/>
        <v>4</v>
      </c>
    </row>
    <row r="64" spans="1:20">
      <c r="A64" s="11">
        <v>5698</v>
      </c>
      <c r="B64" s="6" t="s">
        <v>81</v>
      </c>
      <c r="C64" s="12">
        <v>2</v>
      </c>
      <c r="D64" s="12">
        <v>2</v>
      </c>
      <c r="E64" s="12">
        <v>4</v>
      </c>
      <c r="F64" s="12">
        <v>4</v>
      </c>
      <c r="G64" s="12">
        <v>7</v>
      </c>
      <c r="H64" s="12">
        <v>2</v>
      </c>
      <c r="I64" s="12">
        <v>1</v>
      </c>
      <c r="J64" s="12">
        <v>1</v>
      </c>
      <c r="K64" s="12">
        <v>5</v>
      </c>
      <c r="L64" s="12">
        <v>3</v>
      </c>
      <c r="M64" s="12">
        <v>4</v>
      </c>
      <c r="N64" s="12">
        <v>2</v>
      </c>
      <c r="O64" s="12">
        <v>1</v>
      </c>
      <c r="P64" s="12">
        <v>3</v>
      </c>
      <c r="Q64" s="12" t="s">
        <v>29</v>
      </c>
      <c r="R64" s="12" t="s">
        <v>29</v>
      </c>
      <c r="S64" s="12">
        <v>1</v>
      </c>
      <c r="T64" s="12">
        <f t="shared" si="2"/>
        <v>42</v>
      </c>
    </row>
    <row r="65" spans="1:20">
      <c r="A65" s="11">
        <v>5699</v>
      </c>
      <c r="B65" s="6" t="s">
        <v>82</v>
      </c>
      <c r="C65" s="12">
        <v>1</v>
      </c>
      <c r="D65" s="12">
        <v>3</v>
      </c>
      <c r="E65" s="12">
        <v>5</v>
      </c>
      <c r="F65" s="12">
        <v>5</v>
      </c>
      <c r="G65" s="12">
        <v>1</v>
      </c>
      <c r="H65" s="12">
        <v>2</v>
      </c>
      <c r="I65" s="12">
        <v>2</v>
      </c>
      <c r="J65" s="12">
        <v>3</v>
      </c>
      <c r="K65" s="12">
        <v>4</v>
      </c>
      <c r="L65" s="12">
        <v>3</v>
      </c>
      <c r="M65" s="12">
        <v>3</v>
      </c>
      <c r="N65" s="12">
        <v>5</v>
      </c>
      <c r="O65" s="12">
        <v>4</v>
      </c>
      <c r="P65" s="12">
        <v>1</v>
      </c>
      <c r="Q65" s="12">
        <v>1</v>
      </c>
      <c r="R65" s="12" t="s">
        <v>29</v>
      </c>
      <c r="S65" s="12" t="s">
        <v>29</v>
      </c>
      <c r="T65" s="12">
        <f t="shared" si="2"/>
        <v>43</v>
      </c>
    </row>
    <row r="66" spans="1:20">
      <c r="A66" s="11">
        <v>5701</v>
      </c>
      <c r="B66" s="6" t="s">
        <v>84</v>
      </c>
      <c r="C66" s="12">
        <v>28</v>
      </c>
      <c r="D66" s="12">
        <v>38</v>
      </c>
      <c r="E66" s="12">
        <v>33</v>
      </c>
      <c r="F66" s="12">
        <v>34</v>
      </c>
      <c r="G66" s="12">
        <v>25</v>
      </c>
      <c r="H66" s="12">
        <v>21</v>
      </c>
      <c r="I66" s="12">
        <v>36</v>
      </c>
      <c r="J66" s="12">
        <v>25</v>
      </c>
      <c r="K66" s="12">
        <v>23</v>
      </c>
      <c r="L66" s="12">
        <v>19</v>
      </c>
      <c r="M66" s="12">
        <v>28</v>
      </c>
      <c r="N66" s="12">
        <v>28</v>
      </c>
      <c r="O66" s="12">
        <v>17</v>
      </c>
      <c r="P66" s="12">
        <v>19</v>
      </c>
      <c r="Q66" s="12">
        <v>7</v>
      </c>
      <c r="R66" s="12">
        <v>7</v>
      </c>
      <c r="S66" s="12">
        <v>7</v>
      </c>
      <c r="T66" s="12">
        <f t="shared" si="2"/>
        <v>395</v>
      </c>
    </row>
    <row r="67" spans="1:20">
      <c r="A67" s="11">
        <v>5702</v>
      </c>
      <c r="B67" s="6" t="s">
        <v>85</v>
      </c>
      <c r="C67" s="12">
        <v>9</v>
      </c>
      <c r="D67" s="12">
        <v>8</v>
      </c>
      <c r="E67" s="12">
        <v>14</v>
      </c>
      <c r="F67" s="12">
        <v>11</v>
      </c>
      <c r="G67" s="12">
        <v>9</v>
      </c>
      <c r="H67" s="12">
        <v>13</v>
      </c>
      <c r="I67" s="12">
        <v>11</v>
      </c>
      <c r="J67" s="12">
        <v>10</v>
      </c>
      <c r="K67" s="12">
        <v>10</v>
      </c>
      <c r="L67" s="12">
        <v>14</v>
      </c>
      <c r="M67" s="12">
        <v>11</v>
      </c>
      <c r="N67" s="12">
        <v>6</v>
      </c>
      <c r="O67" s="12">
        <v>5</v>
      </c>
      <c r="P67" s="12">
        <v>6</v>
      </c>
      <c r="Q67" s="12">
        <v>4</v>
      </c>
      <c r="R67" s="12">
        <v>5</v>
      </c>
      <c r="S67" s="12">
        <v>4</v>
      </c>
      <c r="T67" s="12">
        <f t="shared" si="2"/>
        <v>150</v>
      </c>
    </row>
    <row r="68" spans="1:20">
      <c r="A68" s="11">
        <v>5703</v>
      </c>
      <c r="B68" s="6" t="s">
        <v>86</v>
      </c>
      <c r="C68" s="12">
        <v>7</v>
      </c>
      <c r="D68" s="12">
        <v>9</v>
      </c>
      <c r="E68" s="12">
        <v>6</v>
      </c>
      <c r="F68" s="12">
        <v>14</v>
      </c>
      <c r="G68" s="12">
        <v>7</v>
      </c>
      <c r="H68" s="12">
        <v>7</v>
      </c>
      <c r="I68" s="12">
        <v>6</v>
      </c>
      <c r="J68" s="12">
        <v>8</v>
      </c>
      <c r="K68" s="12">
        <v>5</v>
      </c>
      <c r="L68" s="12">
        <v>11</v>
      </c>
      <c r="M68" s="12">
        <v>9</v>
      </c>
      <c r="N68" s="12">
        <v>9</v>
      </c>
      <c r="O68" s="12">
        <v>4</v>
      </c>
      <c r="P68" s="12">
        <v>5</v>
      </c>
      <c r="Q68" s="12">
        <v>4</v>
      </c>
      <c r="R68" s="12">
        <v>2</v>
      </c>
      <c r="S68" s="12">
        <v>4</v>
      </c>
      <c r="T68" s="12">
        <f t="shared" si="2"/>
        <v>117</v>
      </c>
    </row>
    <row r="69" spans="1:20">
      <c r="A69" s="11">
        <v>5801</v>
      </c>
      <c r="B69" s="6" t="s">
        <v>88</v>
      </c>
      <c r="C69" s="12">
        <v>24</v>
      </c>
      <c r="D69" s="12">
        <v>17</v>
      </c>
      <c r="E69" s="12">
        <v>28</v>
      </c>
      <c r="F69" s="12">
        <v>33</v>
      </c>
      <c r="G69" s="12">
        <v>39</v>
      </c>
      <c r="H69" s="12">
        <v>35</v>
      </c>
      <c r="I69" s="12">
        <v>18</v>
      </c>
      <c r="J69" s="12">
        <v>32</v>
      </c>
      <c r="K69" s="12">
        <v>27</v>
      </c>
      <c r="L69" s="12">
        <v>32</v>
      </c>
      <c r="M69" s="12">
        <v>19</v>
      </c>
      <c r="N69" s="12">
        <v>25</v>
      </c>
      <c r="O69" s="12">
        <v>15</v>
      </c>
      <c r="P69" s="12">
        <v>11</v>
      </c>
      <c r="Q69" s="12">
        <v>18</v>
      </c>
      <c r="R69" s="12">
        <v>7</v>
      </c>
      <c r="S69" s="12">
        <v>9</v>
      </c>
      <c r="T69" s="12">
        <f t="shared" si="2"/>
        <v>389</v>
      </c>
    </row>
    <row r="70" spans="1:20">
      <c r="A70" s="11">
        <v>5802</v>
      </c>
      <c r="B70" s="6" t="s">
        <v>44</v>
      </c>
      <c r="C70" s="12" t="s">
        <v>29</v>
      </c>
      <c r="D70" s="12">
        <v>5</v>
      </c>
      <c r="E70" s="12">
        <v>6</v>
      </c>
      <c r="F70" s="12">
        <v>4</v>
      </c>
      <c r="G70" s="12">
        <v>4</v>
      </c>
      <c r="H70" s="12">
        <v>4</v>
      </c>
      <c r="I70" s="12">
        <v>5</v>
      </c>
      <c r="J70" s="12">
        <v>4</v>
      </c>
      <c r="K70" s="12">
        <v>2</v>
      </c>
      <c r="L70" s="12">
        <v>3</v>
      </c>
      <c r="M70" s="12">
        <v>3</v>
      </c>
      <c r="N70" s="12">
        <v>4</v>
      </c>
      <c r="O70" s="12">
        <v>5</v>
      </c>
      <c r="P70" s="12" t="s">
        <v>29</v>
      </c>
      <c r="Q70" s="12">
        <v>2</v>
      </c>
      <c r="R70" s="12" t="s">
        <v>29</v>
      </c>
      <c r="S70" s="12">
        <v>1</v>
      </c>
      <c r="T70" s="12">
        <f t="shared" si="2"/>
        <v>52</v>
      </c>
    </row>
    <row r="71" spans="1:20">
      <c r="A71" s="11">
        <v>5803</v>
      </c>
      <c r="B71" s="6" t="s">
        <v>46</v>
      </c>
      <c r="C71" s="12">
        <v>4</v>
      </c>
      <c r="D71" s="12">
        <v>13</v>
      </c>
      <c r="E71" s="12">
        <v>15</v>
      </c>
      <c r="F71" s="12">
        <v>9</v>
      </c>
      <c r="G71" s="12">
        <v>10</v>
      </c>
      <c r="H71" s="12">
        <v>12</v>
      </c>
      <c r="I71" s="12">
        <v>11</v>
      </c>
      <c r="J71" s="12">
        <v>8</v>
      </c>
      <c r="K71" s="12">
        <v>9</v>
      </c>
      <c r="L71" s="12">
        <v>11</v>
      </c>
      <c r="M71" s="12">
        <v>16</v>
      </c>
      <c r="N71" s="12">
        <v>11</v>
      </c>
      <c r="O71" s="12">
        <v>8</v>
      </c>
      <c r="P71" s="12">
        <v>1</v>
      </c>
      <c r="Q71" s="12">
        <v>6</v>
      </c>
      <c r="R71" s="12">
        <v>1</v>
      </c>
      <c r="S71" s="12">
        <v>6</v>
      </c>
      <c r="T71" s="12">
        <f t="shared" si="2"/>
        <v>151</v>
      </c>
    </row>
    <row r="72" spans="1:20">
      <c r="A72" s="11">
        <v>5804</v>
      </c>
      <c r="B72" s="6" t="s">
        <v>89</v>
      </c>
      <c r="C72" s="12">
        <v>24</v>
      </c>
      <c r="D72" s="12">
        <v>17</v>
      </c>
      <c r="E72" s="12">
        <v>28</v>
      </c>
      <c r="F72" s="12">
        <v>19</v>
      </c>
      <c r="G72" s="12">
        <v>33</v>
      </c>
      <c r="H72" s="12">
        <v>13</v>
      </c>
      <c r="I72" s="12">
        <v>25</v>
      </c>
      <c r="J72" s="12">
        <v>15</v>
      </c>
      <c r="K72" s="12">
        <v>22</v>
      </c>
      <c r="L72" s="12">
        <v>23</v>
      </c>
      <c r="M72" s="12">
        <v>27</v>
      </c>
      <c r="N72" s="12">
        <v>19</v>
      </c>
      <c r="O72" s="12">
        <v>18</v>
      </c>
      <c r="P72" s="12">
        <v>13</v>
      </c>
      <c r="Q72" s="12">
        <v>12</v>
      </c>
      <c r="R72" s="12">
        <v>8</v>
      </c>
      <c r="S72" s="12">
        <v>10</v>
      </c>
      <c r="T72" s="12">
        <f t="shared" si="2"/>
        <v>326</v>
      </c>
    </row>
    <row r="73" spans="1:20">
      <c r="A73" s="11">
        <v>5904</v>
      </c>
      <c r="B73" s="6" t="s">
        <v>91</v>
      </c>
      <c r="C73" s="12">
        <v>91</v>
      </c>
      <c r="D73" s="12">
        <v>116</v>
      </c>
      <c r="E73" s="12">
        <v>110</v>
      </c>
      <c r="F73" s="12">
        <v>123</v>
      </c>
      <c r="G73" s="12">
        <v>114</v>
      </c>
      <c r="H73" s="12">
        <v>103</v>
      </c>
      <c r="I73" s="12">
        <v>96</v>
      </c>
      <c r="J73" s="12">
        <v>86</v>
      </c>
      <c r="K73" s="12">
        <v>92</v>
      </c>
      <c r="L73" s="12">
        <v>87</v>
      </c>
      <c r="M73" s="12">
        <v>65</v>
      </c>
      <c r="N73" s="12">
        <v>63</v>
      </c>
      <c r="O73" s="12">
        <v>47</v>
      </c>
      <c r="P73" s="12">
        <v>38</v>
      </c>
      <c r="Q73" s="12">
        <v>23</v>
      </c>
      <c r="R73" s="12">
        <v>27</v>
      </c>
      <c r="S73" s="12">
        <v>22</v>
      </c>
      <c r="T73" s="12">
        <f t="shared" si="2"/>
        <v>1303</v>
      </c>
    </row>
    <row r="74" spans="1:20">
      <c r="A74" s="11">
        <v>5902</v>
      </c>
      <c r="B74" s="6" t="s">
        <v>92</v>
      </c>
      <c r="C74" s="12">
        <v>11</v>
      </c>
      <c r="D74" s="12">
        <v>17</v>
      </c>
      <c r="E74" s="12">
        <v>13</v>
      </c>
      <c r="F74" s="12">
        <v>5</v>
      </c>
      <c r="G74" s="12">
        <v>12</v>
      </c>
      <c r="H74" s="12">
        <v>24</v>
      </c>
      <c r="I74" s="12">
        <v>12</v>
      </c>
      <c r="J74" s="12">
        <v>12</v>
      </c>
      <c r="K74" s="12">
        <v>5</v>
      </c>
      <c r="L74" s="12">
        <v>18</v>
      </c>
      <c r="M74" s="12">
        <v>10</v>
      </c>
      <c r="N74" s="12">
        <v>8</v>
      </c>
      <c r="O74" s="12">
        <v>4</v>
      </c>
      <c r="P74" s="12">
        <v>5</v>
      </c>
      <c r="Q74" s="12">
        <v>1</v>
      </c>
      <c r="R74" s="12" t="s">
        <v>29</v>
      </c>
      <c r="S74" s="12">
        <v>2</v>
      </c>
      <c r="T74" s="12">
        <f t="shared" si="2"/>
        <v>159</v>
      </c>
    </row>
    <row r="75" spans="1:20">
      <c r="A75" s="11">
        <v>5903</v>
      </c>
      <c r="B75" s="6" t="s">
        <v>93</v>
      </c>
      <c r="C75" s="12">
        <v>8</v>
      </c>
      <c r="D75" s="12">
        <v>16</v>
      </c>
      <c r="E75" s="12">
        <v>24</v>
      </c>
      <c r="F75" s="12">
        <v>25</v>
      </c>
      <c r="G75" s="12">
        <v>16</v>
      </c>
      <c r="H75" s="12">
        <v>22</v>
      </c>
      <c r="I75" s="12">
        <v>18</v>
      </c>
      <c r="J75" s="12">
        <v>16</v>
      </c>
      <c r="K75" s="12">
        <v>18</v>
      </c>
      <c r="L75" s="12">
        <v>20</v>
      </c>
      <c r="M75" s="12">
        <v>15</v>
      </c>
      <c r="N75" s="12">
        <v>16</v>
      </c>
      <c r="O75" s="12">
        <v>7</v>
      </c>
      <c r="P75" s="12">
        <v>8</v>
      </c>
      <c r="Q75" s="12">
        <v>7</v>
      </c>
      <c r="R75" s="12">
        <v>3</v>
      </c>
      <c r="S75" s="12">
        <v>5</v>
      </c>
      <c r="T75" s="12">
        <f t="shared" si="2"/>
        <v>244</v>
      </c>
    </row>
    <row r="76" spans="1:20">
      <c r="A76" s="11">
        <v>5905</v>
      </c>
      <c r="B76" s="6" t="s">
        <v>94</v>
      </c>
      <c r="C76" s="12">
        <v>6</v>
      </c>
      <c r="D76" s="12">
        <v>9</v>
      </c>
      <c r="E76" s="12">
        <v>4</v>
      </c>
      <c r="F76" s="12">
        <v>7</v>
      </c>
      <c r="G76" s="12">
        <v>7</v>
      </c>
      <c r="H76" s="12">
        <v>8</v>
      </c>
      <c r="I76" s="12">
        <v>4</v>
      </c>
      <c r="J76" s="12">
        <v>10</v>
      </c>
      <c r="K76" s="12">
        <v>9</v>
      </c>
      <c r="L76" s="12">
        <v>7</v>
      </c>
      <c r="M76" s="12">
        <v>1</v>
      </c>
      <c r="N76" s="12">
        <v>2</v>
      </c>
      <c r="O76" s="12">
        <v>1</v>
      </c>
      <c r="P76" s="12">
        <v>8</v>
      </c>
      <c r="Q76" s="12">
        <v>3</v>
      </c>
      <c r="R76" s="12">
        <v>1</v>
      </c>
      <c r="S76" s="12" t="s">
        <v>29</v>
      </c>
      <c r="T76" s="12">
        <f t="shared" si="2"/>
        <v>87</v>
      </c>
    </row>
    <row r="77" spans="1:20">
      <c r="A77" s="11">
        <v>5906</v>
      </c>
      <c r="B77" s="6" t="s">
        <v>95</v>
      </c>
      <c r="C77" s="12">
        <v>6</v>
      </c>
      <c r="D77" s="12">
        <v>7</v>
      </c>
      <c r="E77" s="12">
        <v>5</v>
      </c>
      <c r="F77" s="12">
        <v>7</v>
      </c>
      <c r="G77" s="12">
        <v>4</v>
      </c>
      <c r="H77" s="12" t="s">
        <v>29</v>
      </c>
      <c r="I77" s="12">
        <v>3</v>
      </c>
      <c r="J77" s="12">
        <v>3</v>
      </c>
      <c r="K77" s="12">
        <v>5</v>
      </c>
      <c r="L77" s="12">
        <v>4</v>
      </c>
      <c r="M77" s="12">
        <v>3</v>
      </c>
      <c r="N77" s="12" t="s">
        <v>29</v>
      </c>
      <c r="O77" s="12">
        <v>1</v>
      </c>
      <c r="P77" s="12" t="s">
        <v>29</v>
      </c>
      <c r="Q77" s="12">
        <v>2</v>
      </c>
      <c r="R77" s="12">
        <v>1</v>
      </c>
      <c r="S77" s="12">
        <v>1</v>
      </c>
      <c r="T77" s="12">
        <f t="shared" si="2"/>
        <v>52</v>
      </c>
    </row>
    <row r="78" spans="1:20">
      <c r="A78" s="11">
        <v>5908</v>
      </c>
      <c r="B78" s="6" t="s">
        <v>96</v>
      </c>
      <c r="C78" s="12">
        <v>10</v>
      </c>
      <c r="D78" s="12">
        <v>5</v>
      </c>
      <c r="E78" s="12">
        <v>7</v>
      </c>
      <c r="F78" s="12">
        <v>15</v>
      </c>
      <c r="G78" s="12">
        <v>10</v>
      </c>
      <c r="H78" s="12">
        <v>4</v>
      </c>
      <c r="I78" s="12">
        <v>7</v>
      </c>
      <c r="J78" s="12">
        <v>8</v>
      </c>
      <c r="K78" s="12">
        <v>9</v>
      </c>
      <c r="L78" s="12">
        <v>9</v>
      </c>
      <c r="M78" s="12">
        <v>6</v>
      </c>
      <c r="N78" s="12">
        <v>3</v>
      </c>
      <c r="O78" s="12">
        <v>2</v>
      </c>
      <c r="P78" s="12">
        <v>5</v>
      </c>
      <c r="Q78" s="12">
        <v>3</v>
      </c>
      <c r="R78" s="12">
        <v>1</v>
      </c>
      <c r="S78" s="12">
        <v>1</v>
      </c>
      <c r="T78" s="12">
        <f t="shared" si="2"/>
        <v>105</v>
      </c>
    </row>
    <row r="79" spans="1:20">
      <c r="A79" s="11">
        <v>6001</v>
      </c>
      <c r="B79" s="6" t="s">
        <v>98</v>
      </c>
      <c r="C79" s="12">
        <v>25</v>
      </c>
      <c r="D79" s="12">
        <v>40</v>
      </c>
      <c r="E79" s="12">
        <v>44</v>
      </c>
      <c r="F79" s="12">
        <v>43</v>
      </c>
      <c r="G79" s="12">
        <v>28</v>
      </c>
      <c r="H79" s="12">
        <v>38</v>
      </c>
      <c r="I79" s="12">
        <v>38</v>
      </c>
      <c r="J79" s="12">
        <v>31</v>
      </c>
      <c r="K79" s="12">
        <v>35</v>
      </c>
      <c r="L79" s="12">
        <v>31</v>
      </c>
      <c r="M79" s="12">
        <v>19</v>
      </c>
      <c r="N79" s="12">
        <v>17</v>
      </c>
      <c r="O79" s="12">
        <v>13</v>
      </c>
      <c r="P79" s="12">
        <v>14</v>
      </c>
      <c r="Q79" s="12">
        <v>10</v>
      </c>
      <c r="R79" s="12">
        <v>10</v>
      </c>
      <c r="S79" s="12">
        <v>9</v>
      </c>
      <c r="T79" s="12">
        <f t="shared" si="2"/>
        <v>445</v>
      </c>
    </row>
    <row r="80" spans="1:20">
      <c r="A80" s="11">
        <v>6002</v>
      </c>
      <c r="B80" s="6" t="s">
        <v>99</v>
      </c>
      <c r="C80" s="12">
        <v>7</v>
      </c>
      <c r="D80" s="12">
        <v>8</v>
      </c>
      <c r="E80" s="12">
        <v>15</v>
      </c>
      <c r="F80" s="12">
        <v>11</v>
      </c>
      <c r="G80" s="12">
        <v>16</v>
      </c>
      <c r="H80" s="12">
        <v>6</v>
      </c>
      <c r="I80" s="12">
        <v>11</v>
      </c>
      <c r="J80" s="12">
        <v>11</v>
      </c>
      <c r="K80" s="12">
        <v>10</v>
      </c>
      <c r="L80" s="12">
        <v>11</v>
      </c>
      <c r="M80" s="12">
        <v>6</v>
      </c>
      <c r="N80" s="12">
        <v>4</v>
      </c>
      <c r="O80" s="12">
        <v>5</v>
      </c>
      <c r="P80" s="12">
        <v>2</v>
      </c>
      <c r="Q80" s="12">
        <v>2</v>
      </c>
      <c r="R80" s="12" t="s">
        <v>29</v>
      </c>
      <c r="S80" s="12" t="s">
        <v>29</v>
      </c>
      <c r="T80" s="12">
        <f t="shared" si="2"/>
        <v>125</v>
      </c>
    </row>
    <row r="81" spans="1:20">
      <c r="A81" s="11">
        <v>6003</v>
      </c>
      <c r="B81" s="6" t="s">
        <v>41</v>
      </c>
      <c r="C81" s="12">
        <v>13</v>
      </c>
      <c r="D81" s="12">
        <v>20</v>
      </c>
      <c r="E81" s="12">
        <v>17</v>
      </c>
      <c r="F81" s="12">
        <v>15</v>
      </c>
      <c r="G81" s="12">
        <v>11</v>
      </c>
      <c r="H81" s="12">
        <v>9</v>
      </c>
      <c r="I81" s="12">
        <v>16</v>
      </c>
      <c r="J81" s="12">
        <v>16</v>
      </c>
      <c r="K81" s="12">
        <v>16</v>
      </c>
      <c r="L81" s="12">
        <v>15</v>
      </c>
      <c r="M81" s="12">
        <v>12</v>
      </c>
      <c r="N81" s="12">
        <v>7</v>
      </c>
      <c r="O81" s="12">
        <v>4</v>
      </c>
      <c r="P81" s="12">
        <v>2</v>
      </c>
      <c r="Q81" s="12">
        <v>1</v>
      </c>
      <c r="R81" s="12">
        <v>4</v>
      </c>
      <c r="S81" s="12">
        <v>1</v>
      </c>
      <c r="T81" s="12">
        <f t="shared" si="2"/>
        <v>179</v>
      </c>
    </row>
    <row r="82" spans="1:20">
      <c r="A82" s="11">
        <v>6004</v>
      </c>
      <c r="B82" s="6" t="s">
        <v>100</v>
      </c>
      <c r="C82" s="12">
        <v>16</v>
      </c>
      <c r="D82" s="12">
        <v>22</v>
      </c>
      <c r="E82" s="12">
        <v>20</v>
      </c>
      <c r="F82" s="12">
        <v>33</v>
      </c>
      <c r="G82" s="12">
        <v>11</v>
      </c>
      <c r="H82" s="12">
        <v>15</v>
      </c>
      <c r="I82" s="12">
        <v>15</v>
      </c>
      <c r="J82" s="12">
        <v>24</v>
      </c>
      <c r="K82" s="12">
        <v>20</v>
      </c>
      <c r="L82" s="12">
        <v>23</v>
      </c>
      <c r="M82" s="12">
        <v>15</v>
      </c>
      <c r="N82" s="12">
        <v>7</v>
      </c>
      <c r="O82" s="12">
        <v>13</v>
      </c>
      <c r="P82" s="12">
        <v>4</v>
      </c>
      <c r="Q82" s="12">
        <v>3</v>
      </c>
      <c r="R82" s="12">
        <v>2</v>
      </c>
      <c r="S82" s="12">
        <v>1</v>
      </c>
      <c r="T82" s="12">
        <f t="shared" si="2"/>
        <v>244</v>
      </c>
    </row>
    <row r="83" spans="1:20">
      <c r="A83" s="11">
        <v>6005</v>
      </c>
      <c r="B83" s="6" t="s">
        <v>101</v>
      </c>
      <c r="C83" s="12">
        <v>7</v>
      </c>
      <c r="D83" s="12">
        <v>12</v>
      </c>
      <c r="E83" s="12">
        <v>13</v>
      </c>
      <c r="F83" s="12">
        <v>17</v>
      </c>
      <c r="G83" s="12">
        <v>11</v>
      </c>
      <c r="H83" s="12">
        <v>7</v>
      </c>
      <c r="I83" s="12">
        <v>12</v>
      </c>
      <c r="J83" s="12">
        <v>7</v>
      </c>
      <c r="K83" s="12">
        <v>11</v>
      </c>
      <c r="L83" s="12">
        <v>15</v>
      </c>
      <c r="M83" s="12">
        <v>3</v>
      </c>
      <c r="N83" s="12">
        <v>6</v>
      </c>
      <c r="O83" s="12">
        <v>4</v>
      </c>
      <c r="P83" s="12">
        <v>6</v>
      </c>
      <c r="Q83" s="12">
        <v>6</v>
      </c>
      <c r="R83" s="12" t="s">
        <v>29</v>
      </c>
      <c r="S83" s="12">
        <v>6</v>
      </c>
      <c r="T83" s="12">
        <f t="shared" si="2"/>
        <v>143</v>
      </c>
    </row>
    <row r="84" spans="1:20">
      <c r="A84" s="11">
        <v>6006</v>
      </c>
      <c r="B84" s="6" t="s">
        <v>102</v>
      </c>
      <c r="C84" s="12">
        <v>19</v>
      </c>
      <c r="D84" s="12">
        <v>20</v>
      </c>
      <c r="E84" s="12">
        <v>38</v>
      </c>
      <c r="F84" s="12">
        <v>35</v>
      </c>
      <c r="G84" s="12">
        <v>17</v>
      </c>
      <c r="H84" s="12">
        <v>16</v>
      </c>
      <c r="I84" s="12">
        <v>22</v>
      </c>
      <c r="J84" s="12">
        <v>26</v>
      </c>
      <c r="K84" s="12">
        <v>25</v>
      </c>
      <c r="L84" s="12">
        <v>24</v>
      </c>
      <c r="M84" s="12">
        <v>17</v>
      </c>
      <c r="N84" s="12">
        <v>9</v>
      </c>
      <c r="O84" s="12">
        <v>15</v>
      </c>
      <c r="P84" s="12">
        <v>9</v>
      </c>
      <c r="Q84" s="12">
        <v>4</v>
      </c>
      <c r="R84" s="12">
        <v>2</v>
      </c>
      <c r="S84" s="12">
        <v>2</v>
      </c>
      <c r="T84" s="12">
        <f t="shared" si="2"/>
        <v>300</v>
      </c>
    </row>
    <row r="85" spans="1:20">
      <c r="A85" s="11">
        <v>6007</v>
      </c>
      <c r="B85" s="6" t="s">
        <v>103</v>
      </c>
      <c r="C85" s="12" t="s">
        <v>29</v>
      </c>
      <c r="D85" s="12">
        <v>7</v>
      </c>
      <c r="E85" s="12">
        <v>9</v>
      </c>
      <c r="F85" s="12">
        <v>11</v>
      </c>
      <c r="G85" s="12">
        <v>4</v>
      </c>
      <c r="H85" s="12">
        <v>10</v>
      </c>
      <c r="I85" s="12">
        <v>8</v>
      </c>
      <c r="J85" s="12">
        <v>3</v>
      </c>
      <c r="K85" s="12">
        <v>13</v>
      </c>
      <c r="L85" s="12">
        <v>4</v>
      </c>
      <c r="M85" s="12">
        <v>9</v>
      </c>
      <c r="N85" s="12">
        <v>8</v>
      </c>
      <c r="O85" s="12">
        <v>4</v>
      </c>
      <c r="P85" s="12">
        <v>2</v>
      </c>
      <c r="Q85" s="12">
        <v>2</v>
      </c>
      <c r="R85" s="12">
        <v>2</v>
      </c>
      <c r="S85" s="12">
        <v>1</v>
      </c>
      <c r="T85" s="12">
        <f t="shared" si="2"/>
        <v>97</v>
      </c>
    </row>
    <row r="86" spans="1:20">
      <c r="A86" s="11">
        <v>6101</v>
      </c>
      <c r="B86" s="6" t="s">
        <v>105</v>
      </c>
      <c r="C86" s="12">
        <v>47</v>
      </c>
      <c r="D86" s="12">
        <v>53</v>
      </c>
      <c r="E86" s="12">
        <v>57</v>
      </c>
      <c r="F86" s="12">
        <v>62</v>
      </c>
      <c r="G86" s="12">
        <v>55</v>
      </c>
      <c r="H86" s="12">
        <v>42</v>
      </c>
      <c r="I86" s="12">
        <v>44</v>
      </c>
      <c r="J86" s="12">
        <v>46</v>
      </c>
      <c r="K86" s="12">
        <v>37</v>
      </c>
      <c r="L86" s="12">
        <v>44</v>
      </c>
      <c r="M86" s="12">
        <v>35</v>
      </c>
      <c r="N86" s="12">
        <v>25</v>
      </c>
      <c r="O86" s="12">
        <v>21</v>
      </c>
      <c r="P86" s="12">
        <v>18</v>
      </c>
      <c r="Q86" s="12">
        <v>10</v>
      </c>
      <c r="R86" s="12">
        <v>5</v>
      </c>
      <c r="S86" s="12">
        <v>6</v>
      </c>
      <c r="T86" s="12">
        <f t="shared" si="2"/>
        <v>607</v>
      </c>
    </row>
    <row r="87" spans="1:20">
      <c r="A87" s="11">
        <v>6102</v>
      </c>
      <c r="B87" s="6" t="s">
        <v>106</v>
      </c>
      <c r="C87" s="12">
        <v>9</v>
      </c>
      <c r="D87" s="12">
        <v>7</v>
      </c>
      <c r="E87" s="12">
        <v>20</v>
      </c>
      <c r="F87" s="12">
        <v>19</v>
      </c>
      <c r="G87" s="12">
        <v>10</v>
      </c>
      <c r="H87" s="12">
        <v>10</v>
      </c>
      <c r="I87" s="12">
        <v>14</v>
      </c>
      <c r="J87" s="12">
        <v>12</v>
      </c>
      <c r="K87" s="12">
        <v>18</v>
      </c>
      <c r="L87" s="12">
        <v>16</v>
      </c>
      <c r="M87" s="12">
        <v>10</v>
      </c>
      <c r="N87" s="12">
        <v>5</v>
      </c>
      <c r="O87" s="12">
        <v>4</v>
      </c>
      <c r="P87" s="12">
        <v>6</v>
      </c>
      <c r="Q87" s="12">
        <v>3</v>
      </c>
      <c r="R87" s="12">
        <v>3</v>
      </c>
      <c r="S87" s="12">
        <v>3</v>
      </c>
      <c r="T87" s="12">
        <f t="shared" si="2"/>
        <v>169</v>
      </c>
    </row>
    <row r="88" spans="1:20">
      <c r="A88" s="11">
        <v>6103</v>
      </c>
      <c r="B88" s="6" t="s">
        <v>107</v>
      </c>
      <c r="C88" s="12">
        <v>26</v>
      </c>
      <c r="D88" s="12">
        <v>33</v>
      </c>
      <c r="E88" s="12">
        <v>24</v>
      </c>
      <c r="F88" s="12">
        <v>30</v>
      </c>
      <c r="G88" s="12">
        <v>27</v>
      </c>
      <c r="H88" s="12">
        <v>20</v>
      </c>
      <c r="I88" s="12">
        <v>22</v>
      </c>
      <c r="J88" s="12">
        <v>38</v>
      </c>
      <c r="K88" s="12">
        <v>21</v>
      </c>
      <c r="L88" s="12">
        <v>28</v>
      </c>
      <c r="M88" s="12">
        <v>24</v>
      </c>
      <c r="N88" s="12">
        <v>12</v>
      </c>
      <c r="O88" s="12">
        <v>20</v>
      </c>
      <c r="P88" s="12">
        <v>11</v>
      </c>
      <c r="Q88" s="12">
        <v>9</v>
      </c>
      <c r="R88" s="12">
        <v>9</v>
      </c>
      <c r="S88" s="12">
        <v>5</v>
      </c>
      <c r="T88" s="12">
        <f t="shared" si="2"/>
        <v>359</v>
      </c>
    </row>
    <row r="89" spans="1:20">
      <c r="A89" s="11">
        <v>6104</v>
      </c>
      <c r="B89" s="6" t="s">
        <v>108</v>
      </c>
      <c r="C89" s="12">
        <v>10</v>
      </c>
      <c r="D89" s="12">
        <v>21</v>
      </c>
      <c r="E89" s="12">
        <v>13</v>
      </c>
      <c r="F89" s="12">
        <v>19</v>
      </c>
      <c r="G89" s="12">
        <v>18</v>
      </c>
      <c r="H89" s="12">
        <v>23</v>
      </c>
      <c r="I89" s="12">
        <v>17</v>
      </c>
      <c r="J89" s="12">
        <v>17</v>
      </c>
      <c r="K89" s="12">
        <v>17</v>
      </c>
      <c r="L89" s="12">
        <v>19</v>
      </c>
      <c r="M89" s="12">
        <v>16</v>
      </c>
      <c r="N89" s="12">
        <v>8</v>
      </c>
      <c r="O89" s="12">
        <v>9</v>
      </c>
      <c r="P89" s="12">
        <v>4</v>
      </c>
      <c r="Q89" s="12">
        <v>3</v>
      </c>
      <c r="R89" s="12">
        <v>1</v>
      </c>
      <c r="S89" s="12">
        <v>3</v>
      </c>
      <c r="T89" s="12">
        <f t="shared" si="2"/>
        <v>218</v>
      </c>
    </row>
    <row r="90" spans="1:20">
      <c r="A90" s="11">
        <v>6201</v>
      </c>
      <c r="B90" s="6" t="s">
        <v>110</v>
      </c>
      <c r="C90" s="12">
        <v>20</v>
      </c>
      <c r="D90" s="12">
        <v>27</v>
      </c>
      <c r="E90" s="12">
        <v>20</v>
      </c>
      <c r="F90" s="12">
        <v>25</v>
      </c>
      <c r="G90" s="12">
        <v>27</v>
      </c>
      <c r="H90" s="12">
        <v>31</v>
      </c>
      <c r="I90" s="12">
        <v>25</v>
      </c>
      <c r="J90" s="12">
        <v>21</v>
      </c>
      <c r="K90" s="12">
        <v>20</v>
      </c>
      <c r="L90" s="12">
        <v>12</v>
      </c>
      <c r="M90" s="12">
        <v>16</v>
      </c>
      <c r="N90" s="12">
        <v>8</v>
      </c>
      <c r="O90" s="12">
        <v>15</v>
      </c>
      <c r="P90" s="12">
        <v>8</v>
      </c>
      <c r="Q90" s="12">
        <v>4</v>
      </c>
      <c r="R90" s="12">
        <v>2</v>
      </c>
      <c r="S90" s="12">
        <v>5</v>
      </c>
      <c r="T90" s="12">
        <f t="shared" si="2"/>
        <v>286</v>
      </c>
    </row>
    <row r="91" spans="1:20">
      <c r="A91" s="11">
        <v>6202</v>
      </c>
      <c r="B91" s="6" t="s">
        <v>111</v>
      </c>
      <c r="C91" s="12">
        <v>17</v>
      </c>
      <c r="D91" s="12">
        <v>12</v>
      </c>
      <c r="E91" s="12">
        <v>19</v>
      </c>
      <c r="F91" s="12">
        <v>31</v>
      </c>
      <c r="G91" s="12">
        <v>23</v>
      </c>
      <c r="H91" s="12">
        <v>15</v>
      </c>
      <c r="I91" s="12">
        <v>13</v>
      </c>
      <c r="J91" s="12">
        <v>20</v>
      </c>
      <c r="K91" s="12">
        <v>11</v>
      </c>
      <c r="L91" s="12">
        <v>20</v>
      </c>
      <c r="M91" s="12">
        <v>15</v>
      </c>
      <c r="N91" s="12">
        <v>18</v>
      </c>
      <c r="O91" s="12">
        <v>11</v>
      </c>
      <c r="P91" s="12">
        <v>9</v>
      </c>
      <c r="Q91" s="12">
        <v>5</v>
      </c>
      <c r="R91" s="12">
        <v>4</v>
      </c>
      <c r="S91" s="12">
        <v>3</v>
      </c>
      <c r="T91" s="12">
        <f t="shared" si="2"/>
        <v>246</v>
      </c>
    </row>
    <row r="92" spans="1:20">
      <c r="A92" s="11">
        <v>6203</v>
      </c>
      <c r="B92" s="6" t="s">
        <v>112</v>
      </c>
      <c r="C92" s="12">
        <v>18</v>
      </c>
      <c r="D92" s="12">
        <v>12</v>
      </c>
      <c r="E92" s="12">
        <v>17</v>
      </c>
      <c r="F92" s="12">
        <v>15</v>
      </c>
      <c r="G92" s="12">
        <v>20</v>
      </c>
      <c r="H92" s="12">
        <v>13</v>
      </c>
      <c r="I92" s="12">
        <v>13</v>
      </c>
      <c r="J92" s="12">
        <v>11</v>
      </c>
      <c r="K92" s="12">
        <v>8</v>
      </c>
      <c r="L92" s="12">
        <v>11</v>
      </c>
      <c r="M92" s="12">
        <v>13</v>
      </c>
      <c r="N92" s="12">
        <v>6</v>
      </c>
      <c r="O92" s="12">
        <v>3</v>
      </c>
      <c r="P92" s="12">
        <v>9</v>
      </c>
      <c r="Q92" s="12">
        <v>2</v>
      </c>
      <c r="R92" s="12">
        <v>3</v>
      </c>
      <c r="S92" s="12">
        <v>1</v>
      </c>
      <c r="T92" s="12">
        <f t="shared" si="2"/>
        <v>175</v>
      </c>
    </row>
    <row r="93" spans="1:20">
      <c r="A93" s="11">
        <v>6204</v>
      </c>
      <c r="B93" s="6" t="s">
        <v>113</v>
      </c>
      <c r="C93" s="12">
        <v>29</v>
      </c>
      <c r="D93" s="12">
        <v>21</v>
      </c>
      <c r="E93" s="12">
        <v>28</v>
      </c>
      <c r="F93" s="12">
        <v>28</v>
      </c>
      <c r="G93" s="12">
        <v>29</v>
      </c>
      <c r="H93" s="12">
        <v>13</v>
      </c>
      <c r="I93" s="12">
        <v>14</v>
      </c>
      <c r="J93" s="12">
        <v>15</v>
      </c>
      <c r="K93" s="12">
        <v>12</v>
      </c>
      <c r="L93" s="12">
        <v>22</v>
      </c>
      <c r="M93" s="12">
        <v>13</v>
      </c>
      <c r="N93" s="12">
        <v>10</v>
      </c>
      <c r="O93" s="12">
        <v>8</v>
      </c>
      <c r="P93" s="12">
        <v>16</v>
      </c>
      <c r="Q93" s="12">
        <v>1</v>
      </c>
      <c r="R93" s="12">
        <v>3</v>
      </c>
      <c r="S93" s="12">
        <v>6</v>
      </c>
      <c r="T93" s="12">
        <f t="shared" si="2"/>
        <v>268</v>
      </c>
    </row>
    <row r="94" spans="1:20">
      <c r="A94" s="11">
        <v>6205</v>
      </c>
      <c r="B94" s="6" t="s">
        <v>114</v>
      </c>
      <c r="C94" s="12">
        <v>9</v>
      </c>
      <c r="D94" s="12">
        <v>13</v>
      </c>
      <c r="E94" s="12">
        <v>9</v>
      </c>
      <c r="F94" s="12">
        <v>18</v>
      </c>
      <c r="G94" s="12">
        <v>20</v>
      </c>
      <c r="H94" s="12">
        <v>12</v>
      </c>
      <c r="I94" s="12">
        <v>4</v>
      </c>
      <c r="J94" s="12">
        <v>8</v>
      </c>
      <c r="K94" s="12">
        <v>12</v>
      </c>
      <c r="L94" s="12">
        <v>13</v>
      </c>
      <c r="M94" s="12">
        <v>11</v>
      </c>
      <c r="N94" s="12">
        <v>4</v>
      </c>
      <c r="O94" s="12">
        <v>7</v>
      </c>
      <c r="P94" s="12">
        <v>7</v>
      </c>
      <c r="Q94" s="12">
        <v>8</v>
      </c>
      <c r="R94" s="12">
        <v>3</v>
      </c>
      <c r="S94" s="12">
        <v>5</v>
      </c>
      <c r="T94" s="12">
        <f t="shared" si="2"/>
        <v>163</v>
      </c>
    </row>
    <row r="95" spans="1:20">
      <c r="A95" s="11">
        <v>6206</v>
      </c>
      <c r="B95" s="6" t="s">
        <v>115</v>
      </c>
      <c r="C95" s="12">
        <v>9</v>
      </c>
      <c r="D95" s="12">
        <v>7</v>
      </c>
      <c r="E95" s="12">
        <v>4</v>
      </c>
      <c r="F95" s="12">
        <v>3</v>
      </c>
      <c r="G95" s="12">
        <v>5</v>
      </c>
      <c r="H95" s="12">
        <v>10</v>
      </c>
      <c r="I95" s="12">
        <v>5</v>
      </c>
      <c r="J95" s="12">
        <v>3</v>
      </c>
      <c r="K95" s="12">
        <v>2</v>
      </c>
      <c r="L95" s="12">
        <v>6</v>
      </c>
      <c r="M95" s="12">
        <v>4</v>
      </c>
      <c r="N95" s="12">
        <v>3</v>
      </c>
      <c r="O95" s="12">
        <v>2</v>
      </c>
      <c r="P95" s="12">
        <v>1</v>
      </c>
      <c r="Q95" s="12">
        <v>2</v>
      </c>
      <c r="R95" s="12">
        <v>6</v>
      </c>
      <c r="S95" s="12">
        <v>2</v>
      </c>
      <c r="T95" s="12">
        <f t="shared" si="2"/>
        <v>74</v>
      </c>
    </row>
    <row r="96" spans="1:20">
      <c r="A96" s="11">
        <v>6207</v>
      </c>
      <c r="B96" s="6" t="s">
        <v>116</v>
      </c>
      <c r="C96" s="12">
        <v>3</v>
      </c>
      <c r="D96" s="12">
        <v>8</v>
      </c>
      <c r="E96" s="12">
        <v>12</v>
      </c>
      <c r="F96" s="12">
        <v>8</v>
      </c>
      <c r="G96" s="12">
        <v>7</v>
      </c>
      <c r="H96" s="12">
        <v>8</v>
      </c>
      <c r="I96" s="12">
        <v>11</v>
      </c>
      <c r="J96" s="12">
        <v>9</v>
      </c>
      <c r="K96" s="12">
        <v>7</v>
      </c>
      <c r="L96" s="12">
        <v>7</v>
      </c>
      <c r="M96" s="12">
        <v>3</v>
      </c>
      <c r="N96" s="12">
        <v>4</v>
      </c>
      <c r="O96" s="12">
        <v>4</v>
      </c>
      <c r="P96" s="12">
        <v>5</v>
      </c>
      <c r="Q96" s="12">
        <v>2</v>
      </c>
      <c r="R96" s="12">
        <v>3</v>
      </c>
      <c r="S96" s="12">
        <v>2</v>
      </c>
      <c r="T96" s="12">
        <f t="shared" si="2"/>
        <v>103</v>
      </c>
    </row>
    <row r="97" spans="1:20">
      <c r="A97" s="11">
        <v>6301</v>
      </c>
      <c r="B97" s="6" t="s">
        <v>118</v>
      </c>
      <c r="C97" s="12">
        <v>40</v>
      </c>
      <c r="D97" s="12">
        <v>42</v>
      </c>
      <c r="E97" s="12">
        <v>51</v>
      </c>
      <c r="F97" s="12">
        <v>50</v>
      </c>
      <c r="G97" s="12">
        <v>41</v>
      </c>
      <c r="H97" s="12">
        <v>45</v>
      </c>
      <c r="I97" s="12">
        <v>42</v>
      </c>
      <c r="J97" s="12">
        <v>41</v>
      </c>
      <c r="K97" s="12">
        <v>30</v>
      </c>
      <c r="L97" s="12">
        <v>27</v>
      </c>
      <c r="M97" s="12">
        <v>31</v>
      </c>
      <c r="N97" s="12">
        <v>27</v>
      </c>
      <c r="O97" s="12">
        <v>20</v>
      </c>
      <c r="P97" s="12">
        <v>17</v>
      </c>
      <c r="Q97" s="12">
        <v>11</v>
      </c>
      <c r="R97" s="12">
        <v>9</v>
      </c>
      <c r="S97" s="12">
        <v>13</v>
      </c>
      <c r="T97" s="12">
        <f t="shared" si="2"/>
        <v>537</v>
      </c>
    </row>
    <row r="98" spans="1:20">
      <c r="A98" s="11">
        <v>6302</v>
      </c>
      <c r="B98" s="6" t="s">
        <v>53</v>
      </c>
      <c r="C98" s="12">
        <v>12</v>
      </c>
      <c r="D98" s="12">
        <v>11</v>
      </c>
      <c r="E98" s="12">
        <v>10</v>
      </c>
      <c r="F98" s="12">
        <v>21</v>
      </c>
      <c r="G98" s="12">
        <v>16</v>
      </c>
      <c r="H98" s="12">
        <v>10</v>
      </c>
      <c r="I98" s="12">
        <v>8</v>
      </c>
      <c r="J98" s="12">
        <v>4</v>
      </c>
      <c r="K98" s="12">
        <v>21</v>
      </c>
      <c r="L98" s="12">
        <v>16</v>
      </c>
      <c r="M98" s="12">
        <v>11</v>
      </c>
      <c r="N98" s="12">
        <v>8</v>
      </c>
      <c r="O98" s="12">
        <v>4</v>
      </c>
      <c r="P98" s="12">
        <v>2</v>
      </c>
      <c r="Q98" s="12">
        <v>3</v>
      </c>
      <c r="R98" s="12">
        <v>9</v>
      </c>
      <c r="S98" s="12">
        <v>7</v>
      </c>
      <c r="T98" s="12">
        <f t="shared" si="2"/>
        <v>173</v>
      </c>
    </row>
    <row r="99" spans="1:20">
      <c r="A99" s="11">
        <v>6303</v>
      </c>
      <c r="B99" s="6" t="s">
        <v>119</v>
      </c>
      <c r="C99" s="12">
        <v>4</v>
      </c>
      <c r="D99" s="12">
        <v>5</v>
      </c>
      <c r="E99" s="12">
        <v>9</v>
      </c>
      <c r="F99" s="12">
        <v>3</v>
      </c>
      <c r="G99" s="12">
        <v>9</v>
      </c>
      <c r="H99" s="12">
        <v>7</v>
      </c>
      <c r="I99" s="12">
        <v>6</v>
      </c>
      <c r="J99" s="12">
        <v>3</v>
      </c>
      <c r="K99" s="12">
        <v>9</v>
      </c>
      <c r="L99" s="12">
        <v>5</v>
      </c>
      <c r="M99" s="12">
        <v>3</v>
      </c>
      <c r="N99" s="12">
        <v>3</v>
      </c>
      <c r="O99" s="12">
        <v>3</v>
      </c>
      <c r="P99" s="12">
        <v>3</v>
      </c>
      <c r="Q99" s="12">
        <v>4</v>
      </c>
      <c r="R99" s="12">
        <v>3</v>
      </c>
      <c r="S99" s="12">
        <v>3</v>
      </c>
      <c r="T99" s="12">
        <f t="shared" si="2"/>
        <v>82</v>
      </c>
    </row>
    <row r="100" spans="1:20">
      <c r="A100" s="11">
        <v>6401</v>
      </c>
      <c r="B100" s="6" t="s">
        <v>121</v>
      </c>
      <c r="C100" s="12">
        <v>707</v>
      </c>
      <c r="D100" s="12">
        <v>721</v>
      </c>
      <c r="E100" s="12">
        <v>778</v>
      </c>
      <c r="F100" s="12">
        <v>786</v>
      </c>
      <c r="G100" s="12">
        <v>757</v>
      </c>
      <c r="H100" s="12">
        <v>686</v>
      </c>
      <c r="I100" s="12">
        <v>592</v>
      </c>
      <c r="J100" s="12">
        <v>534</v>
      </c>
      <c r="K100" s="12">
        <v>531</v>
      </c>
      <c r="L100" s="12">
        <v>470</v>
      </c>
      <c r="M100" s="12">
        <v>348</v>
      </c>
      <c r="N100" s="12">
        <v>314</v>
      </c>
      <c r="O100" s="12">
        <v>214</v>
      </c>
      <c r="P100" s="12">
        <v>172</v>
      </c>
      <c r="Q100" s="12">
        <v>138</v>
      </c>
      <c r="R100" s="12">
        <v>97</v>
      </c>
      <c r="S100" s="12">
        <v>84</v>
      </c>
      <c r="T100" s="12">
        <f t="shared" si="2"/>
        <v>7929</v>
      </c>
    </row>
    <row r="101" spans="1:20">
      <c r="A101" s="11">
        <v>6403</v>
      </c>
      <c r="B101" s="6" t="s">
        <v>122</v>
      </c>
      <c r="C101" s="12">
        <v>158</v>
      </c>
      <c r="D101" s="12">
        <v>180</v>
      </c>
      <c r="E101" s="12">
        <v>204</v>
      </c>
      <c r="F101" s="12">
        <v>255</v>
      </c>
      <c r="G101" s="12">
        <v>184</v>
      </c>
      <c r="H101" s="12">
        <v>166</v>
      </c>
      <c r="I101" s="12">
        <v>160</v>
      </c>
      <c r="J101" s="12">
        <v>155</v>
      </c>
      <c r="K101" s="12">
        <v>168</v>
      </c>
      <c r="L101" s="12">
        <v>138</v>
      </c>
      <c r="M101" s="12">
        <v>114</v>
      </c>
      <c r="N101" s="12">
        <v>74</v>
      </c>
      <c r="O101" s="12">
        <v>62</v>
      </c>
      <c r="P101" s="12">
        <v>52</v>
      </c>
      <c r="Q101" s="12">
        <v>26</v>
      </c>
      <c r="R101" s="12">
        <v>29</v>
      </c>
      <c r="S101" s="12">
        <v>21</v>
      </c>
      <c r="T101" s="12">
        <f t="shared" si="2"/>
        <v>2146</v>
      </c>
    </row>
    <row r="102" spans="1:20">
      <c r="A102" s="11">
        <v>6501</v>
      </c>
      <c r="B102" s="6" t="s">
        <v>124</v>
      </c>
      <c r="C102" s="12">
        <v>97</v>
      </c>
      <c r="D102" s="12">
        <v>79</v>
      </c>
      <c r="E102" s="12">
        <v>122</v>
      </c>
      <c r="F102" s="12">
        <v>151</v>
      </c>
      <c r="G102" s="12">
        <v>121</v>
      </c>
      <c r="H102" s="12">
        <v>80</v>
      </c>
      <c r="I102" s="12">
        <v>90</v>
      </c>
      <c r="J102" s="12">
        <v>99</v>
      </c>
      <c r="K102" s="12">
        <v>95</v>
      </c>
      <c r="L102" s="12">
        <v>84</v>
      </c>
      <c r="M102" s="12">
        <v>84</v>
      </c>
      <c r="N102" s="12">
        <v>47</v>
      </c>
      <c r="O102" s="12">
        <v>36</v>
      </c>
      <c r="P102" s="12">
        <v>22</v>
      </c>
      <c r="Q102" s="12">
        <v>22</v>
      </c>
      <c r="R102" s="12">
        <v>10</v>
      </c>
      <c r="S102" s="12">
        <v>16</v>
      </c>
      <c r="T102" s="12">
        <f t="shared" si="2"/>
        <v>1255</v>
      </c>
    </row>
    <row r="103" spans="1:20">
      <c r="A103" s="11">
        <v>6503</v>
      </c>
      <c r="B103" s="6" t="s">
        <v>125</v>
      </c>
      <c r="C103" s="12">
        <v>28</v>
      </c>
      <c r="D103" s="12">
        <v>23</v>
      </c>
      <c r="E103" s="12">
        <v>43</v>
      </c>
      <c r="F103" s="12">
        <v>36</v>
      </c>
      <c r="G103" s="12">
        <v>31</v>
      </c>
      <c r="H103" s="12">
        <v>19</v>
      </c>
      <c r="I103" s="12">
        <v>15</v>
      </c>
      <c r="J103" s="12">
        <v>21</v>
      </c>
      <c r="K103" s="12">
        <v>26</v>
      </c>
      <c r="L103" s="12">
        <v>21</v>
      </c>
      <c r="M103" s="12">
        <v>18</v>
      </c>
      <c r="N103" s="12">
        <v>9</v>
      </c>
      <c r="O103" s="12">
        <v>7</v>
      </c>
      <c r="P103" s="12">
        <v>9</v>
      </c>
      <c r="Q103" s="12">
        <v>1</v>
      </c>
      <c r="R103" s="12">
        <v>3</v>
      </c>
      <c r="S103" s="12">
        <v>6</v>
      </c>
      <c r="T103" s="12">
        <f t="shared" si="2"/>
        <v>316</v>
      </c>
    </row>
    <row r="104" spans="1:20">
      <c r="A104" s="11">
        <v>6505</v>
      </c>
      <c r="B104" s="6" t="s">
        <v>126</v>
      </c>
      <c r="C104" s="12">
        <v>12</v>
      </c>
      <c r="D104" s="12">
        <v>10</v>
      </c>
      <c r="E104" s="12">
        <v>9</v>
      </c>
      <c r="F104" s="12">
        <v>11</v>
      </c>
      <c r="G104" s="12">
        <v>15</v>
      </c>
      <c r="H104" s="12">
        <v>6</v>
      </c>
      <c r="I104" s="12">
        <v>10</v>
      </c>
      <c r="J104" s="12">
        <v>1</v>
      </c>
      <c r="K104" s="12">
        <v>11</v>
      </c>
      <c r="L104" s="12">
        <v>4</v>
      </c>
      <c r="M104" s="12">
        <v>7</v>
      </c>
      <c r="N104" s="12">
        <v>5</v>
      </c>
      <c r="O104" s="12">
        <v>1</v>
      </c>
      <c r="P104" s="12">
        <v>2</v>
      </c>
      <c r="Q104" s="12">
        <v>1</v>
      </c>
      <c r="R104" s="12" t="s">
        <v>29</v>
      </c>
      <c r="S104" s="12" t="s">
        <v>29</v>
      </c>
      <c r="T104" s="12">
        <f t="shared" si="2"/>
        <v>105</v>
      </c>
    </row>
    <row r="105" spans="1:20">
      <c r="A105" s="11">
        <v>6594</v>
      </c>
      <c r="B105" s="6" t="s">
        <v>127</v>
      </c>
      <c r="C105" s="12" t="s">
        <v>29</v>
      </c>
      <c r="D105" s="12" t="s">
        <v>29</v>
      </c>
      <c r="E105" s="12" t="s">
        <v>29</v>
      </c>
      <c r="F105" s="12" t="s">
        <v>29</v>
      </c>
      <c r="G105" s="12" t="s">
        <v>29</v>
      </c>
      <c r="H105" s="12" t="s">
        <v>29</v>
      </c>
      <c r="I105" s="12" t="s">
        <v>29</v>
      </c>
      <c r="J105" s="12">
        <v>1</v>
      </c>
      <c r="K105" s="12" t="s">
        <v>29</v>
      </c>
      <c r="L105" s="12" t="s">
        <v>29</v>
      </c>
      <c r="M105" s="12" t="s">
        <v>29</v>
      </c>
      <c r="N105" s="12" t="s">
        <v>29</v>
      </c>
      <c r="O105" s="12" t="s">
        <v>29</v>
      </c>
      <c r="P105" s="12" t="s">
        <v>29</v>
      </c>
      <c r="Q105" s="12" t="s">
        <v>29</v>
      </c>
      <c r="R105" s="12" t="s">
        <v>29</v>
      </c>
      <c r="S105" s="12" t="s">
        <v>29</v>
      </c>
      <c r="T105" s="12">
        <f t="shared" si="2"/>
        <v>1</v>
      </c>
    </row>
    <row r="106" spans="1:20">
      <c r="A106" s="11">
        <v>6595</v>
      </c>
      <c r="B106" s="6" t="s">
        <v>128</v>
      </c>
      <c r="C106" s="12" t="s">
        <v>29</v>
      </c>
      <c r="D106" s="12" t="s">
        <v>29</v>
      </c>
      <c r="E106" s="12" t="s">
        <v>29</v>
      </c>
      <c r="F106" s="12" t="s">
        <v>29</v>
      </c>
      <c r="G106" s="12" t="s">
        <v>29</v>
      </c>
      <c r="H106" s="12" t="s">
        <v>29</v>
      </c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  <c r="N106" s="12">
        <v>1</v>
      </c>
      <c r="O106" s="12" t="s">
        <v>29</v>
      </c>
      <c r="P106" s="12" t="s">
        <v>29</v>
      </c>
      <c r="Q106" s="12" t="s">
        <v>29</v>
      </c>
      <c r="R106" s="12" t="s">
        <v>29</v>
      </c>
      <c r="S106" s="12" t="s">
        <v>29</v>
      </c>
      <c r="T106" s="12">
        <f t="shared" si="2"/>
        <v>1</v>
      </c>
    </row>
    <row r="107" spans="1:20">
      <c r="A107" s="11">
        <v>6597</v>
      </c>
      <c r="B107" s="6" t="s">
        <v>129</v>
      </c>
      <c r="C107" s="12">
        <v>156</v>
      </c>
      <c r="D107" s="12">
        <v>148</v>
      </c>
      <c r="E107" s="12">
        <v>172</v>
      </c>
      <c r="F107" s="12">
        <v>156</v>
      </c>
      <c r="G107" s="12">
        <v>178</v>
      </c>
      <c r="H107" s="12">
        <v>109</v>
      </c>
      <c r="I107" s="12">
        <v>112</v>
      </c>
      <c r="J107" s="12">
        <v>104</v>
      </c>
      <c r="K107" s="12">
        <v>96</v>
      </c>
      <c r="L107" s="12">
        <v>93</v>
      </c>
      <c r="M107" s="12">
        <v>75</v>
      </c>
      <c r="N107" s="12">
        <v>49</v>
      </c>
      <c r="O107" s="12">
        <v>53</v>
      </c>
      <c r="P107" s="12">
        <v>29</v>
      </c>
      <c r="Q107" s="12">
        <v>22</v>
      </c>
      <c r="R107" s="12">
        <v>18</v>
      </c>
      <c r="S107" s="12">
        <v>13</v>
      </c>
      <c r="T107" s="12">
        <f>SUM(C107:S107)</f>
        <v>1583</v>
      </c>
    </row>
    <row r="108" spans="1:20">
      <c r="A108" s="11">
        <v>6598</v>
      </c>
      <c r="B108" s="6" t="s">
        <v>130</v>
      </c>
      <c r="C108" s="12">
        <v>25</v>
      </c>
      <c r="D108" s="12">
        <v>17</v>
      </c>
      <c r="E108" s="12">
        <v>14</v>
      </c>
      <c r="F108" s="12">
        <v>22</v>
      </c>
      <c r="G108" s="12">
        <v>20</v>
      </c>
      <c r="H108" s="12">
        <v>12</v>
      </c>
      <c r="I108" s="12">
        <v>10</v>
      </c>
      <c r="J108" s="12">
        <v>14</v>
      </c>
      <c r="K108" s="12">
        <v>9</v>
      </c>
      <c r="L108" s="12">
        <v>9</v>
      </c>
      <c r="M108" s="12">
        <v>10</v>
      </c>
      <c r="N108" s="12">
        <v>6</v>
      </c>
      <c r="O108" s="12">
        <v>9</v>
      </c>
      <c r="P108" s="12">
        <v>3</v>
      </c>
      <c r="Q108" s="12">
        <v>3</v>
      </c>
      <c r="R108" s="12">
        <v>2</v>
      </c>
      <c r="S108" s="12">
        <v>2</v>
      </c>
      <c r="T108" s="12">
        <f>SUM(C108:S108)</f>
        <v>187</v>
      </c>
    </row>
    <row r="109" spans="1:20">
      <c r="A109" s="10"/>
      <c r="B109" s="10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>
      <c r="A110" s="6" t="s">
        <v>152</v>
      </c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</row>
    <row r="111" spans="1:20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</row>
    <row r="112" spans="1:20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</row>
    <row r="113" spans="3:20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spans="3:20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spans="3:20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spans="3:20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spans="3:20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spans="3:20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spans="3:20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spans="3:20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spans="3:20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10"/>
  <sheetViews>
    <sheetView workbookViewId="0">
      <selection activeCell="F1" sqref="F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4" width="7.5703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</cols>
  <sheetData>
    <row r="1" spans="1:20">
      <c r="C1" s="7" t="s">
        <v>14</v>
      </c>
    </row>
    <row r="7" spans="1:20">
      <c r="A7" s="6" t="s">
        <v>3</v>
      </c>
    </row>
    <row r="8" spans="1:20">
      <c r="A8" s="6" t="s">
        <v>132</v>
      </c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31" t="s">
        <v>16</v>
      </c>
      <c r="B10" s="31" t="s">
        <v>17</v>
      </c>
      <c r="C10" s="27" t="s">
        <v>133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9" t="s">
        <v>134</v>
      </c>
    </row>
    <row r="11" spans="1:20">
      <c r="A11" s="30"/>
      <c r="B11" s="30"/>
      <c r="C11" s="14" t="s">
        <v>135</v>
      </c>
      <c r="D11" s="14" t="s">
        <v>136</v>
      </c>
      <c r="E11" s="14" t="s">
        <v>137</v>
      </c>
      <c r="F11" s="14" t="s">
        <v>138</v>
      </c>
      <c r="G11" s="14" t="s">
        <v>139</v>
      </c>
      <c r="H11" s="14" t="s">
        <v>140</v>
      </c>
      <c r="I11" s="14" t="s">
        <v>141</v>
      </c>
      <c r="J11" s="14" t="s">
        <v>142</v>
      </c>
      <c r="K11" s="14" t="s">
        <v>143</v>
      </c>
      <c r="L11" s="14" t="s">
        <v>144</v>
      </c>
      <c r="M11" s="14" t="s">
        <v>145</v>
      </c>
      <c r="N11" s="14" t="s">
        <v>146</v>
      </c>
      <c r="O11" s="14" t="s">
        <v>147</v>
      </c>
      <c r="P11" s="14" t="s">
        <v>148</v>
      </c>
      <c r="Q11" s="14" t="s">
        <v>149</v>
      </c>
      <c r="R11" s="14" t="s">
        <v>150</v>
      </c>
      <c r="S11" s="14" t="s">
        <v>151</v>
      </c>
      <c r="T11" s="30"/>
    </row>
    <row r="13" spans="1:20">
      <c r="A13" s="11" t="s">
        <v>24</v>
      </c>
      <c r="C13" s="12">
        <f t="shared" ref="C13:T13" si="0">SUM(C15:C108)</f>
        <v>1965</v>
      </c>
      <c r="D13" s="12">
        <f t="shared" si="0"/>
        <v>2058</v>
      </c>
      <c r="E13" s="12">
        <f t="shared" si="0"/>
        <v>2298</v>
      </c>
      <c r="F13" s="12">
        <f t="shared" si="0"/>
        <v>2440</v>
      </c>
      <c r="G13" s="12">
        <f t="shared" si="0"/>
        <v>2036</v>
      </c>
      <c r="H13" s="12">
        <f t="shared" si="0"/>
        <v>1802</v>
      </c>
      <c r="I13" s="12">
        <f t="shared" si="0"/>
        <v>1526</v>
      </c>
      <c r="J13" s="12">
        <f t="shared" si="0"/>
        <v>1530</v>
      </c>
      <c r="K13" s="12">
        <f t="shared" si="0"/>
        <v>1551</v>
      </c>
      <c r="L13" s="12">
        <f t="shared" si="0"/>
        <v>1413</v>
      </c>
      <c r="M13" s="12">
        <f t="shared" si="0"/>
        <v>1139</v>
      </c>
      <c r="N13" s="12">
        <f t="shared" si="0"/>
        <v>896</v>
      </c>
      <c r="O13" s="12">
        <f t="shared" si="0"/>
        <v>670</v>
      </c>
      <c r="P13" s="12">
        <f t="shared" si="0"/>
        <v>526</v>
      </c>
      <c r="Q13" s="12">
        <f t="shared" si="0"/>
        <v>401</v>
      </c>
      <c r="R13" s="12">
        <f t="shared" si="0"/>
        <v>250</v>
      </c>
      <c r="S13" s="12">
        <f t="shared" si="0"/>
        <v>260</v>
      </c>
      <c r="T13" s="12">
        <f t="shared" si="0"/>
        <v>22761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6" t="s">
        <v>26</v>
      </c>
      <c r="C15" s="12">
        <v>34</v>
      </c>
      <c r="D15" s="12">
        <v>31</v>
      </c>
      <c r="E15" s="12">
        <v>30</v>
      </c>
      <c r="F15" s="12">
        <v>51</v>
      </c>
      <c r="G15" s="12">
        <v>30</v>
      </c>
      <c r="H15" s="12">
        <v>34</v>
      </c>
      <c r="I15" s="12">
        <v>17</v>
      </c>
      <c r="J15" s="12">
        <v>27</v>
      </c>
      <c r="K15" s="12">
        <v>26</v>
      </c>
      <c r="L15" s="12">
        <v>26</v>
      </c>
      <c r="M15" s="12">
        <v>23</v>
      </c>
      <c r="N15" s="12">
        <v>14</v>
      </c>
      <c r="O15" s="12">
        <v>10</v>
      </c>
      <c r="P15" s="12">
        <v>13</v>
      </c>
      <c r="Q15" s="12">
        <v>9</v>
      </c>
      <c r="R15" s="12">
        <v>6</v>
      </c>
      <c r="S15" s="12">
        <v>10</v>
      </c>
      <c r="T15" s="12">
        <f>SUM(C15:S15)</f>
        <v>391</v>
      </c>
    </row>
    <row r="16" spans="1:20">
      <c r="A16" s="11">
        <v>5103</v>
      </c>
      <c r="B16" s="6" t="s">
        <v>27</v>
      </c>
      <c r="C16" s="12">
        <v>22</v>
      </c>
      <c r="D16" s="12">
        <v>24</v>
      </c>
      <c r="E16" s="12">
        <v>22</v>
      </c>
      <c r="F16" s="12">
        <v>12</v>
      </c>
      <c r="G16" s="12">
        <v>10</v>
      </c>
      <c r="H16" s="12">
        <v>7</v>
      </c>
      <c r="I16" s="12">
        <v>14</v>
      </c>
      <c r="J16" s="12">
        <v>14</v>
      </c>
      <c r="K16" s="12">
        <v>12</v>
      </c>
      <c r="L16" s="12">
        <v>5</v>
      </c>
      <c r="M16" s="12">
        <v>11</v>
      </c>
      <c r="N16" s="12">
        <v>7</v>
      </c>
      <c r="O16" s="12">
        <v>6</v>
      </c>
      <c r="P16" s="12">
        <v>12</v>
      </c>
      <c r="Q16" s="12">
        <v>1</v>
      </c>
      <c r="R16" s="12">
        <v>2</v>
      </c>
      <c r="S16" s="12">
        <v>4</v>
      </c>
      <c r="T16" s="12">
        <f t="shared" ref="T16:T21" si="1">SUM(C16:S16)</f>
        <v>185</v>
      </c>
    </row>
    <row r="17" spans="1:20">
      <c r="A17" s="11">
        <v>5197</v>
      </c>
      <c r="B17" s="6" t="s">
        <v>28</v>
      </c>
      <c r="C17" s="12" t="s">
        <v>29</v>
      </c>
      <c r="D17" s="12" t="s">
        <v>29</v>
      </c>
      <c r="E17" s="12" t="s">
        <v>29</v>
      </c>
      <c r="F17" s="12" t="s">
        <v>29</v>
      </c>
      <c r="G17" s="12" t="s">
        <v>29</v>
      </c>
      <c r="H17" s="12" t="s">
        <v>29</v>
      </c>
      <c r="I17" s="12" t="s">
        <v>29</v>
      </c>
      <c r="J17" s="12" t="s">
        <v>29</v>
      </c>
      <c r="K17" s="12" t="s">
        <v>29</v>
      </c>
      <c r="L17" s="12" t="s">
        <v>29</v>
      </c>
      <c r="M17" s="12" t="s">
        <v>29</v>
      </c>
      <c r="N17" s="12" t="s">
        <v>29</v>
      </c>
      <c r="O17" s="12" t="s">
        <v>29</v>
      </c>
      <c r="P17" s="12" t="s">
        <v>29</v>
      </c>
      <c r="Q17" s="12" t="s">
        <v>29</v>
      </c>
      <c r="R17" s="12" t="s">
        <v>29</v>
      </c>
      <c r="S17" s="12" t="s">
        <v>29</v>
      </c>
      <c r="T17" s="12" t="s">
        <v>29</v>
      </c>
    </row>
    <row r="18" spans="1:20">
      <c r="A18" s="11">
        <v>5201</v>
      </c>
      <c r="B18" s="6" t="s">
        <v>31</v>
      </c>
      <c r="C18" s="12">
        <v>115</v>
      </c>
      <c r="D18" s="12">
        <v>112</v>
      </c>
      <c r="E18" s="12">
        <v>132</v>
      </c>
      <c r="F18" s="12">
        <v>128</v>
      </c>
      <c r="G18" s="12">
        <v>97</v>
      </c>
      <c r="H18" s="12">
        <v>97</v>
      </c>
      <c r="I18" s="12">
        <v>67</v>
      </c>
      <c r="J18" s="12">
        <v>85</v>
      </c>
      <c r="K18" s="12">
        <v>77</v>
      </c>
      <c r="L18" s="12">
        <v>51</v>
      </c>
      <c r="M18" s="12">
        <v>54</v>
      </c>
      <c r="N18" s="12">
        <v>39</v>
      </c>
      <c r="O18" s="12">
        <v>21</v>
      </c>
      <c r="P18" s="12">
        <v>16</v>
      </c>
      <c r="Q18" s="12">
        <v>17</v>
      </c>
      <c r="R18" s="12">
        <v>7</v>
      </c>
      <c r="S18" s="12">
        <v>8</v>
      </c>
      <c r="T18" s="12">
        <f t="shared" si="1"/>
        <v>1123</v>
      </c>
    </row>
    <row r="19" spans="1:20">
      <c r="A19" s="11">
        <v>5202</v>
      </c>
      <c r="B19" s="6" t="s">
        <v>32</v>
      </c>
      <c r="C19" s="12">
        <v>19</v>
      </c>
      <c r="D19" s="12">
        <v>23</v>
      </c>
      <c r="E19" s="12">
        <v>25</v>
      </c>
      <c r="F19" s="12">
        <v>21</v>
      </c>
      <c r="G19" s="12">
        <v>15</v>
      </c>
      <c r="H19" s="12">
        <v>18</v>
      </c>
      <c r="I19" s="12">
        <v>13</v>
      </c>
      <c r="J19" s="12">
        <v>14</v>
      </c>
      <c r="K19" s="12">
        <v>12</v>
      </c>
      <c r="L19" s="12">
        <v>11</v>
      </c>
      <c r="M19" s="12">
        <v>13</v>
      </c>
      <c r="N19" s="12">
        <v>1</v>
      </c>
      <c r="O19" s="12">
        <v>4</v>
      </c>
      <c r="P19" s="12">
        <v>4</v>
      </c>
      <c r="Q19" s="12">
        <v>4</v>
      </c>
      <c r="R19" s="12" t="s">
        <v>29</v>
      </c>
      <c r="S19" s="12">
        <v>3</v>
      </c>
      <c r="T19" s="12">
        <f t="shared" si="1"/>
        <v>200</v>
      </c>
    </row>
    <row r="20" spans="1:20">
      <c r="A20" s="11">
        <v>5205</v>
      </c>
      <c r="B20" s="6" t="s">
        <v>33</v>
      </c>
      <c r="C20" s="12">
        <v>37</v>
      </c>
      <c r="D20" s="12">
        <v>29</v>
      </c>
      <c r="E20" s="12">
        <v>37</v>
      </c>
      <c r="F20" s="12">
        <v>53</v>
      </c>
      <c r="G20" s="12">
        <v>47</v>
      </c>
      <c r="H20" s="12">
        <v>39</v>
      </c>
      <c r="I20" s="12">
        <v>30</v>
      </c>
      <c r="J20" s="12">
        <v>28</v>
      </c>
      <c r="K20" s="12">
        <v>35</v>
      </c>
      <c r="L20" s="12">
        <v>29</v>
      </c>
      <c r="M20" s="12">
        <v>16</v>
      </c>
      <c r="N20" s="12">
        <v>21</v>
      </c>
      <c r="O20" s="12">
        <v>14</v>
      </c>
      <c r="P20" s="12">
        <v>11</v>
      </c>
      <c r="Q20" s="12">
        <v>6</v>
      </c>
      <c r="R20" s="12">
        <v>5</v>
      </c>
      <c r="S20" s="12">
        <v>11</v>
      </c>
      <c r="T20" s="12">
        <f t="shared" si="1"/>
        <v>448</v>
      </c>
    </row>
    <row r="21" spans="1:20">
      <c r="A21" s="11">
        <v>5290</v>
      </c>
      <c r="B21" s="6" t="s">
        <v>34</v>
      </c>
      <c r="C21" s="12">
        <v>4</v>
      </c>
      <c r="D21" s="12">
        <v>5</v>
      </c>
      <c r="E21" s="12">
        <v>4</v>
      </c>
      <c r="F21" s="12">
        <v>8</v>
      </c>
      <c r="G21" s="12">
        <v>5</v>
      </c>
      <c r="H21" s="12">
        <v>7</v>
      </c>
      <c r="I21" s="12">
        <v>5</v>
      </c>
      <c r="J21" s="12">
        <v>2</v>
      </c>
      <c r="K21" s="12">
        <v>4</v>
      </c>
      <c r="L21" s="12">
        <v>5</v>
      </c>
      <c r="M21" s="12">
        <v>5</v>
      </c>
      <c r="N21" s="12">
        <v>1</v>
      </c>
      <c r="O21" s="12">
        <v>2</v>
      </c>
      <c r="P21" s="12">
        <v>2</v>
      </c>
      <c r="Q21" s="12">
        <v>1</v>
      </c>
      <c r="R21" s="12" t="s">
        <v>29</v>
      </c>
      <c r="S21" s="12" t="s">
        <v>29</v>
      </c>
      <c r="T21" s="12">
        <f t="shared" si="1"/>
        <v>60</v>
      </c>
    </row>
    <row r="22" spans="1:20">
      <c r="A22" s="11">
        <v>5294</v>
      </c>
      <c r="B22" s="6" t="s">
        <v>35</v>
      </c>
      <c r="C22" s="12" t="s">
        <v>29</v>
      </c>
      <c r="D22" s="12" t="s">
        <v>29</v>
      </c>
      <c r="E22" s="12" t="s">
        <v>29</v>
      </c>
      <c r="F22" s="12" t="s">
        <v>29</v>
      </c>
      <c r="G22" s="12" t="s">
        <v>29</v>
      </c>
      <c r="H22" s="12" t="s">
        <v>29</v>
      </c>
      <c r="I22" s="12" t="s">
        <v>29</v>
      </c>
      <c r="J22" s="12" t="s">
        <v>29</v>
      </c>
      <c r="K22" s="12" t="s">
        <v>29</v>
      </c>
      <c r="L22" s="12" t="s">
        <v>29</v>
      </c>
      <c r="M22" s="12" t="s">
        <v>29</v>
      </c>
      <c r="N22" s="12" t="s">
        <v>29</v>
      </c>
      <c r="O22" s="12" t="s">
        <v>29</v>
      </c>
      <c r="P22" s="12" t="s">
        <v>29</v>
      </c>
      <c r="Q22" s="12" t="s">
        <v>29</v>
      </c>
      <c r="R22" s="12" t="s">
        <v>29</v>
      </c>
      <c r="S22" s="12" t="s">
        <v>29</v>
      </c>
      <c r="T22" s="12" t="s">
        <v>29</v>
      </c>
    </row>
    <row r="23" spans="1:20">
      <c r="A23" s="11">
        <v>5295</v>
      </c>
      <c r="B23" s="6" t="s">
        <v>36</v>
      </c>
      <c r="C23" s="12" t="s">
        <v>29</v>
      </c>
      <c r="D23" s="12">
        <v>1</v>
      </c>
      <c r="E23" s="12" t="s">
        <v>29</v>
      </c>
      <c r="F23" s="12" t="s">
        <v>29</v>
      </c>
      <c r="G23" s="12" t="s">
        <v>29</v>
      </c>
      <c r="H23" s="12" t="s">
        <v>29</v>
      </c>
      <c r="I23" s="12">
        <v>1</v>
      </c>
      <c r="J23" s="12" t="s">
        <v>29</v>
      </c>
      <c r="K23" s="12" t="s">
        <v>29</v>
      </c>
      <c r="L23" s="12" t="s">
        <v>29</v>
      </c>
      <c r="M23" s="12" t="s">
        <v>29</v>
      </c>
      <c r="N23" s="12" t="s">
        <v>29</v>
      </c>
      <c r="O23" s="12" t="s">
        <v>29</v>
      </c>
      <c r="P23" s="12" t="s">
        <v>29</v>
      </c>
      <c r="Q23" s="12" t="s">
        <v>29</v>
      </c>
      <c r="R23" s="12" t="s">
        <v>29</v>
      </c>
      <c r="S23" s="12" t="s">
        <v>29</v>
      </c>
      <c r="T23" s="12">
        <f t="shared" ref="T23:T108" si="2">SUM(C23:S23)</f>
        <v>2</v>
      </c>
    </row>
    <row r="24" spans="1:20">
      <c r="A24" s="11">
        <v>5299</v>
      </c>
      <c r="B24" s="6" t="s">
        <v>37</v>
      </c>
      <c r="C24" s="12" t="s">
        <v>29</v>
      </c>
      <c r="D24" s="12" t="s">
        <v>29</v>
      </c>
      <c r="E24" s="12" t="s">
        <v>29</v>
      </c>
      <c r="F24" s="12" t="s">
        <v>29</v>
      </c>
      <c r="G24" s="12" t="s">
        <v>29</v>
      </c>
      <c r="H24" s="12" t="s">
        <v>29</v>
      </c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  <c r="N24" s="12">
        <v>1</v>
      </c>
      <c r="O24" s="12" t="s">
        <v>29</v>
      </c>
      <c r="P24" s="12" t="s">
        <v>29</v>
      </c>
      <c r="Q24" s="12" t="s">
        <v>29</v>
      </c>
      <c r="R24" s="12">
        <v>1</v>
      </c>
      <c r="S24" s="12" t="s">
        <v>29</v>
      </c>
      <c r="T24" s="12">
        <f t="shared" si="2"/>
        <v>2</v>
      </c>
    </row>
    <row r="25" spans="1:20">
      <c r="A25" s="11">
        <v>5301</v>
      </c>
      <c r="B25" s="6" t="s">
        <v>39</v>
      </c>
      <c r="C25" s="12">
        <v>5</v>
      </c>
      <c r="D25" s="12">
        <v>8</v>
      </c>
      <c r="E25" s="12">
        <v>4</v>
      </c>
      <c r="F25" s="12">
        <v>13</v>
      </c>
      <c r="G25" s="12">
        <v>11</v>
      </c>
      <c r="H25" s="12">
        <v>8</v>
      </c>
      <c r="I25" s="12">
        <v>6</v>
      </c>
      <c r="J25" s="12">
        <v>7</v>
      </c>
      <c r="K25" s="12">
        <v>5</v>
      </c>
      <c r="L25" s="12">
        <v>10</v>
      </c>
      <c r="M25" s="12">
        <v>4</v>
      </c>
      <c r="N25" s="12">
        <v>3</v>
      </c>
      <c r="O25" s="12">
        <v>4</v>
      </c>
      <c r="P25" s="12" t="s">
        <v>29</v>
      </c>
      <c r="Q25" s="12">
        <v>2</v>
      </c>
      <c r="R25" s="12">
        <v>1</v>
      </c>
      <c r="S25" s="12" t="s">
        <v>29</v>
      </c>
      <c r="T25" s="12">
        <f t="shared" si="2"/>
        <v>91</v>
      </c>
    </row>
    <row r="26" spans="1:20">
      <c r="A26" s="11">
        <v>5302</v>
      </c>
      <c r="B26" s="6" t="s">
        <v>40</v>
      </c>
      <c r="C26" s="12">
        <v>6</v>
      </c>
      <c r="D26" s="12">
        <v>19</v>
      </c>
      <c r="E26" s="12">
        <v>13</v>
      </c>
      <c r="F26" s="12">
        <v>11</v>
      </c>
      <c r="G26" s="12">
        <v>16</v>
      </c>
      <c r="H26" s="12">
        <v>15</v>
      </c>
      <c r="I26" s="12">
        <v>5</v>
      </c>
      <c r="J26" s="12">
        <v>14</v>
      </c>
      <c r="K26" s="12">
        <v>7</v>
      </c>
      <c r="L26" s="12">
        <v>4</v>
      </c>
      <c r="M26" s="12">
        <v>8</v>
      </c>
      <c r="N26" s="12">
        <v>9</v>
      </c>
      <c r="O26" s="12">
        <v>5</v>
      </c>
      <c r="P26" s="12">
        <v>2</v>
      </c>
      <c r="Q26" s="12">
        <v>6</v>
      </c>
      <c r="R26" s="12">
        <v>2</v>
      </c>
      <c r="S26" s="12">
        <v>3</v>
      </c>
      <c r="T26" s="12">
        <f t="shared" si="2"/>
        <v>145</v>
      </c>
    </row>
    <row r="27" spans="1:20">
      <c r="A27" s="11">
        <v>5303</v>
      </c>
      <c r="B27" s="6" t="s">
        <v>41</v>
      </c>
      <c r="C27" s="12">
        <v>1</v>
      </c>
      <c r="D27" s="12" t="s">
        <v>29</v>
      </c>
      <c r="E27" s="12" t="s">
        <v>29</v>
      </c>
      <c r="F27" s="12">
        <v>1</v>
      </c>
      <c r="G27" s="12" t="s">
        <v>29</v>
      </c>
      <c r="H27" s="12" t="s">
        <v>29</v>
      </c>
      <c r="I27" s="12">
        <v>3</v>
      </c>
      <c r="J27" s="12" t="s">
        <v>29</v>
      </c>
      <c r="K27" s="12" t="s">
        <v>29</v>
      </c>
      <c r="L27" s="12">
        <v>1</v>
      </c>
      <c r="M27" s="12" t="s">
        <v>29</v>
      </c>
      <c r="N27" s="12" t="s">
        <v>29</v>
      </c>
      <c r="O27" s="12" t="s">
        <v>29</v>
      </c>
      <c r="P27" s="12" t="s">
        <v>29</v>
      </c>
      <c r="Q27" s="12" t="s">
        <v>29</v>
      </c>
      <c r="R27" s="12" t="s">
        <v>29</v>
      </c>
      <c r="S27" s="12" t="s">
        <v>29</v>
      </c>
      <c r="T27" s="12">
        <f t="shared" si="2"/>
        <v>6</v>
      </c>
    </row>
    <row r="28" spans="1:20">
      <c r="A28" s="11">
        <v>5304</v>
      </c>
      <c r="B28" s="6" t="s">
        <v>42</v>
      </c>
      <c r="C28" s="12">
        <v>4</v>
      </c>
      <c r="D28" s="12">
        <v>3</v>
      </c>
      <c r="E28" s="12">
        <v>2</v>
      </c>
      <c r="F28" s="12">
        <v>4</v>
      </c>
      <c r="G28" s="12">
        <v>5</v>
      </c>
      <c r="H28" s="12">
        <v>4</v>
      </c>
      <c r="I28" s="12">
        <v>3</v>
      </c>
      <c r="J28" s="12">
        <v>2</v>
      </c>
      <c r="K28" s="12">
        <v>1</v>
      </c>
      <c r="L28" s="12">
        <v>3</v>
      </c>
      <c r="M28" s="12">
        <v>2</v>
      </c>
      <c r="N28" s="12">
        <v>1</v>
      </c>
      <c r="O28" s="12" t="s">
        <v>29</v>
      </c>
      <c r="P28" s="12">
        <v>1</v>
      </c>
      <c r="Q28" s="12" t="s">
        <v>29</v>
      </c>
      <c r="R28" s="12" t="s">
        <v>29</v>
      </c>
      <c r="S28" s="12">
        <v>1</v>
      </c>
      <c r="T28" s="12">
        <f t="shared" si="2"/>
        <v>36</v>
      </c>
    </row>
    <row r="29" spans="1:20">
      <c r="A29" s="11">
        <v>5305</v>
      </c>
      <c r="B29" s="6" t="s">
        <v>43</v>
      </c>
      <c r="C29" s="12">
        <v>5</v>
      </c>
      <c r="D29" s="12">
        <v>2</v>
      </c>
      <c r="E29" s="12">
        <v>3</v>
      </c>
      <c r="F29" s="12">
        <v>2</v>
      </c>
      <c r="G29" s="12">
        <v>2</v>
      </c>
      <c r="H29" s="12" t="s">
        <v>29</v>
      </c>
      <c r="I29" s="12" t="s">
        <v>29</v>
      </c>
      <c r="J29" s="12">
        <v>3</v>
      </c>
      <c r="K29" s="12">
        <v>2</v>
      </c>
      <c r="L29" s="12">
        <v>1</v>
      </c>
      <c r="M29" s="12">
        <v>3</v>
      </c>
      <c r="N29" s="12">
        <v>1</v>
      </c>
      <c r="O29" s="12">
        <v>2</v>
      </c>
      <c r="P29" s="12" t="s">
        <v>29</v>
      </c>
      <c r="Q29" s="12" t="s">
        <v>29</v>
      </c>
      <c r="R29" s="12" t="s">
        <v>29</v>
      </c>
      <c r="S29" s="12">
        <v>2</v>
      </c>
      <c r="T29" s="12">
        <f t="shared" si="2"/>
        <v>28</v>
      </c>
    </row>
    <row r="30" spans="1:20">
      <c r="A30" s="11">
        <v>5308</v>
      </c>
      <c r="B30" s="6" t="s">
        <v>44</v>
      </c>
      <c r="C30" s="12" t="s">
        <v>29</v>
      </c>
      <c r="D30" s="12" t="s">
        <v>29</v>
      </c>
      <c r="E30" s="12">
        <v>1</v>
      </c>
      <c r="F30" s="12">
        <v>1</v>
      </c>
      <c r="G30" s="12">
        <v>4</v>
      </c>
      <c r="H30" s="12">
        <v>1</v>
      </c>
      <c r="I30" s="12">
        <v>1</v>
      </c>
      <c r="J30" s="12" t="s">
        <v>29</v>
      </c>
      <c r="K30" s="12" t="s">
        <v>29</v>
      </c>
      <c r="L30" s="12">
        <v>1</v>
      </c>
      <c r="M30" s="12" t="s">
        <v>29</v>
      </c>
      <c r="N30" s="12">
        <v>2</v>
      </c>
      <c r="O30" s="12" t="s">
        <v>29</v>
      </c>
      <c r="P30" s="12" t="s">
        <v>29</v>
      </c>
      <c r="Q30" s="12" t="s">
        <v>29</v>
      </c>
      <c r="R30" s="12" t="s">
        <v>29</v>
      </c>
      <c r="S30" s="12" t="s">
        <v>29</v>
      </c>
      <c r="T30" s="12">
        <f t="shared" si="2"/>
        <v>11</v>
      </c>
    </row>
    <row r="31" spans="1:20">
      <c r="A31" s="11">
        <v>5310</v>
      </c>
      <c r="B31" s="6" t="s">
        <v>45</v>
      </c>
      <c r="C31" s="12">
        <v>3</v>
      </c>
      <c r="D31" s="12" t="s">
        <v>29</v>
      </c>
      <c r="E31" s="12">
        <v>4</v>
      </c>
      <c r="F31" s="12">
        <v>4</v>
      </c>
      <c r="G31" s="12">
        <v>4</v>
      </c>
      <c r="H31" s="12">
        <v>1</v>
      </c>
      <c r="I31" s="12">
        <v>2</v>
      </c>
      <c r="J31" s="12">
        <v>2</v>
      </c>
      <c r="K31" s="12">
        <v>4</v>
      </c>
      <c r="L31" s="12">
        <v>2</v>
      </c>
      <c r="M31" s="12">
        <v>3</v>
      </c>
      <c r="N31" s="12">
        <v>2</v>
      </c>
      <c r="O31" s="12" t="s">
        <v>29</v>
      </c>
      <c r="P31" s="12" t="s">
        <v>29</v>
      </c>
      <c r="Q31" s="12" t="s">
        <v>29</v>
      </c>
      <c r="R31" s="12" t="s">
        <v>29</v>
      </c>
      <c r="S31" s="12" t="s">
        <v>29</v>
      </c>
      <c r="T31" s="12">
        <f t="shared" si="2"/>
        <v>31</v>
      </c>
    </row>
    <row r="32" spans="1:20">
      <c r="A32" s="11">
        <v>5311</v>
      </c>
      <c r="B32" s="6" t="s">
        <v>46</v>
      </c>
      <c r="C32" s="12" t="s">
        <v>29</v>
      </c>
      <c r="D32" s="12" t="s">
        <v>29</v>
      </c>
      <c r="E32" s="12" t="s">
        <v>29</v>
      </c>
      <c r="F32" s="12" t="s">
        <v>29</v>
      </c>
      <c r="G32" s="12" t="s">
        <v>29</v>
      </c>
      <c r="H32" s="12" t="s">
        <v>29</v>
      </c>
      <c r="I32" s="12" t="s">
        <v>29</v>
      </c>
      <c r="J32" s="12">
        <v>1</v>
      </c>
      <c r="K32" s="12">
        <v>1</v>
      </c>
      <c r="L32" s="12" t="s">
        <v>29</v>
      </c>
      <c r="M32" s="12">
        <v>1</v>
      </c>
      <c r="N32" s="12" t="s">
        <v>29</v>
      </c>
      <c r="O32" s="12" t="s">
        <v>29</v>
      </c>
      <c r="P32" s="12" t="s">
        <v>29</v>
      </c>
      <c r="Q32" s="12" t="s">
        <v>29</v>
      </c>
      <c r="R32" s="12" t="s">
        <v>29</v>
      </c>
      <c r="S32" s="12" t="s">
        <v>29</v>
      </c>
      <c r="T32" s="12">
        <f t="shared" si="2"/>
        <v>3</v>
      </c>
    </row>
    <row r="33" spans="1:20">
      <c r="A33" s="11">
        <v>5312</v>
      </c>
      <c r="B33" s="6" t="s">
        <v>47</v>
      </c>
      <c r="C33" s="12">
        <v>18</v>
      </c>
      <c r="D33" s="12">
        <v>13</v>
      </c>
      <c r="E33" s="12">
        <v>13</v>
      </c>
      <c r="F33" s="12">
        <v>15</v>
      </c>
      <c r="G33" s="12">
        <v>12</v>
      </c>
      <c r="H33" s="12">
        <v>15</v>
      </c>
      <c r="I33" s="12">
        <v>11</v>
      </c>
      <c r="J33" s="12">
        <v>10</v>
      </c>
      <c r="K33" s="12">
        <v>5</v>
      </c>
      <c r="L33" s="12">
        <v>10</v>
      </c>
      <c r="M33" s="12">
        <v>9</v>
      </c>
      <c r="N33" s="12">
        <v>8</v>
      </c>
      <c r="O33" s="12">
        <v>6</v>
      </c>
      <c r="P33" s="12">
        <v>4</v>
      </c>
      <c r="Q33" s="12">
        <v>4</v>
      </c>
      <c r="R33" s="12">
        <v>3</v>
      </c>
      <c r="S33" s="12">
        <v>4</v>
      </c>
      <c r="T33" s="12">
        <f t="shared" si="2"/>
        <v>160</v>
      </c>
    </row>
    <row r="34" spans="1:20">
      <c r="A34" s="11">
        <v>5314</v>
      </c>
      <c r="B34" s="6" t="s">
        <v>48</v>
      </c>
      <c r="C34" s="12" t="s">
        <v>29</v>
      </c>
      <c r="D34" s="12">
        <v>2</v>
      </c>
      <c r="E34" s="12" t="s">
        <v>29</v>
      </c>
      <c r="F34" s="12" t="s">
        <v>29</v>
      </c>
      <c r="G34" s="12">
        <v>1</v>
      </c>
      <c r="H34" s="12" t="s">
        <v>29</v>
      </c>
      <c r="I34" s="12" t="s">
        <v>29</v>
      </c>
      <c r="J34" s="12" t="s">
        <v>29</v>
      </c>
      <c r="K34" s="12" t="s">
        <v>29</v>
      </c>
      <c r="L34" s="12" t="s">
        <v>29</v>
      </c>
      <c r="M34" s="12" t="s">
        <v>29</v>
      </c>
      <c r="N34" s="12" t="s">
        <v>29</v>
      </c>
      <c r="O34" s="12" t="s">
        <v>29</v>
      </c>
      <c r="P34" s="12" t="s">
        <v>29</v>
      </c>
      <c r="Q34" s="12">
        <v>1</v>
      </c>
      <c r="R34" s="12">
        <v>1</v>
      </c>
      <c r="S34" s="12" t="s">
        <v>29</v>
      </c>
      <c r="T34" s="12">
        <f t="shared" si="2"/>
        <v>5</v>
      </c>
    </row>
    <row r="35" spans="1:20">
      <c r="A35" s="11">
        <v>5319</v>
      </c>
      <c r="B35" s="6" t="s">
        <v>49</v>
      </c>
      <c r="C35" s="12">
        <v>6</v>
      </c>
      <c r="D35" s="12">
        <v>7</v>
      </c>
      <c r="E35" s="12">
        <v>5</v>
      </c>
      <c r="F35" s="12">
        <v>8</v>
      </c>
      <c r="G35" s="12">
        <v>5</v>
      </c>
      <c r="H35" s="12">
        <v>2</v>
      </c>
      <c r="I35" s="12">
        <v>4</v>
      </c>
      <c r="J35" s="12">
        <v>6</v>
      </c>
      <c r="K35" s="12">
        <v>7</v>
      </c>
      <c r="L35" s="12">
        <v>4</v>
      </c>
      <c r="M35" s="12">
        <v>4</v>
      </c>
      <c r="N35" s="12">
        <v>3</v>
      </c>
      <c r="O35" s="12">
        <v>2</v>
      </c>
      <c r="P35" s="12">
        <v>1</v>
      </c>
      <c r="Q35" s="12" t="s">
        <v>29</v>
      </c>
      <c r="R35" s="12">
        <v>3</v>
      </c>
      <c r="S35" s="12">
        <v>2</v>
      </c>
      <c r="T35" s="12">
        <f t="shared" si="2"/>
        <v>69</v>
      </c>
    </row>
    <row r="36" spans="1:20">
      <c r="A36" s="11">
        <v>5399</v>
      </c>
      <c r="B36" s="6" t="s">
        <v>50</v>
      </c>
      <c r="C36" s="12" t="s">
        <v>29</v>
      </c>
      <c r="D36" s="12" t="s">
        <v>29</v>
      </c>
      <c r="E36" s="12" t="s">
        <v>29</v>
      </c>
      <c r="F36" s="12">
        <v>1</v>
      </c>
      <c r="G36" s="12" t="s">
        <v>29</v>
      </c>
      <c r="H36" s="12" t="s">
        <v>29</v>
      </c>
      <c r="I36" s="12" t="s">
        <v>29</v>
      </c>
      <c r="J36" s="12" t="s">
        <v>29</v>
      </c>
      <c r="K36" s="12" t="s">
        <v>29</v>
      </c>
      <c r="L36" s="12">
        <v>1</v>
      </c>
      <c r="M36" s="12" t="s">
        <v>29</v>
      </c>
      <c r="N36" s="12" t="s">
        <v>29</v>
      </c>
      <c r="O36" s="12" t="s">
        <v>29</v>
      </c>
      <c r="P36" s="12" t="s">
        <v>29</v>
      </c>
      <c r="Q36" s="12" t="s">
        <v>29</v>
      </c>
      <c r="R36" s="12" t="s">
        <v>29</v>
      </c>
      <c r="S36" s="12" t="s">
        <v>29</v>
      </c>
      <c r="T36" s="12">
        <f t="shared" si="2"/>
        <v>2</v>
      </c>
    </row>
    <row r="37" spans="1:20">
      <c r="A37" s="11">
        <v>5401</v>
      </c>
      <c r="B37" s="6" t="s">
        <v>52</v>
      </c>
      <c r="C37" s="12">
        <v>137</v>
      </c>
      <c r="D37" s="12">
        <v>147</v>
      </c>
      <c r="E37" s="12">
        <v>170</v>
      </c>
      <c r="F37" s="12">
        <v>199</v>
      </c>
      <c r="G37" s="12">
        <v>173</v>
      </c>
      <c r="H37" s="12">
        <v>157</v>
      </c>
      <c r="I37" s="12">
        <v>130</v>
      </c>
      <c r="J37" s="12">
        <v>123</v>
      </c>
      <c r="K37" s="12">
        <v>130</v>
      </c>
      <c r="L37" s="12">
        <v>103</v>
      </c>
      <c r="M37" s="12">
        <v>80</v>
      </c>
      <c r="N37" s="12">
        <v>66</v>
      </c>
      <c r="O37" s="12">
        <v>59</v>
      </c>
      <c r="P37" s="12">
        <v>43</v>
      </c>
      <c r="Q37" s="12">
        <v>41</v>
      </c>
      <c r="R37" s="12">
        <v>21</v>
      </c>
      <c r="S37" s="12">
        <v>17</v>
      </c>
      <c r="T37" s="12">
        <f t="shared" si="2"/>
        <v>1796</v>
      </c>
    </row>
    <row r="38" spans="1:20">
      <c r="A38" s="11">
        <v>5411</v>
      </c>
      <c r="B38" s="6" t="s">
        <v>53</v>
      </c>
      <c r="C38" s="12">
        <v>10</v>
      </c>
      <c r="D38" s="12">
        <v>8</v>
      </c>
      <c r="E38" s="12">
        <v>6</v>
      </c>
      <c r="F38" s="12">
        <v>15</v>
      </c>
      <c r="G38" s="12">
        <v>12</v>
      </c>
      <c r="H38" s="12">
        <v>4</v>
      </c>
      <c r="I38" s="12">
        <v>8</v>
      </c>
      <c r="J38" s="12">
        <v>10</v>
      </c>
      <c r="K38" s="12">
        <v>4</v>
      </c>
      <c r="L38" s="12">
        <v>3</v>
      </c>
      <c r="M38" s="12">
        <v>3</v>
      </c>
      <c r="N38" s="12">
        <v>6</v>
      </c>
      <c r="O38" s="12">
        <v>2</v>
      </c>
      <c r="P38" s="12" t="s">
        <v>29</v>
      </c>
      <c r="Q38" s="12">
        <v>1</v>
      </c>
      <c r="R38" s="12">
        <v>2</v>
      </c>
      <c r="S38" s="12">
        <v>1</v>
      </c>
      <c r="T38" s="12">
        <f t="shared" si="2"/>
        <v>95</v>
      </c>
    </row>
    <row r="39" spans="1:20">
      <c r="A39" s="11">
        <v>5413</v>
      </c>
      <c r="B39" s="6" t="s">
        <v>54</v>
      </c>
      <c r="C39" s="12">
        <v>0</v>
      </c>
      <c r="D39" s="12">
        <v>1</v>
      </c>
      <c r="E39" s="12">
        <v>4</v>
      </c>
      <c r="F39" s="12">
        <v>1</v>
      </c>
      <c r="G39" s="12" t="s">
        <v>29</v>
      </c>
      <c r="H39" s="12" t="s">
        <v>29</v>
      </c>
      <c r="I39" s="12">
        <v>1</v>
      </c>
      <c r="J39" s="12">
        <v>2</v>
      </c>
      <c r="K39" s="12" t="s">
        <v>29</v>
      </c>
      <c r="L39" s="12">
        <v>1</v>
      </c>
      <c r="M39" s="12" t="s">
        <v>29</v>
      </c>
      <c r="N39" s="12" t="s">
        <v>29</v>
      </c>
      <c r="O39" s="12" t="s">
        <v>29</v>
      </c>
      <c r="P39" s="12" t="s">
        <v>29</v>
      </c>
      <c r="Q39" s="12">
        <v>1</v>
      </c>
      <c r="R39" s="12" t="s">
        <v>29</v>
      </c>
      <c r="S39" s="12" t="s">
        <v>29</v>
      </c>
      <c r="T39" s="12">
        <f t="shared" si="2"/>
        <v>11</v>
      </c>
    </row>
    <row r="40" spans="1:20">
      <c r="A40" s="11">
        <v>5418</v>
      </c>
      <c r="B40" s="6" t="s">
        <v>55</v>
      </c>
      <c r="C40" s="12">
        <v>9</v>
      </c>
      <c r="D40" s="12">
        <v>6</v>
      </c>
      <c r="E40" s="12">
        <v>6</v>
      </c>
      <c r="F40" s="12">
        <v>12</v>
      </c>
      <c r="G40" s="12">
        <v>11</v>
      </c>
      <c r="H40" s="12">
        <v>5</v>
      </c>
      <c r="I40" s="12">
        <v>3</v>
      </c>
      <c r="J40" s="12">
        <v>5</v>
      </c>
      <c r="K40" s="12">
        <v>3</v>
      </c>
      <c r="L40" s="12">
        <v>5</v>
      </c>
      <c r="M40" s="12">
        <v>6</v>
      </c>
      <c r="N40" s="12">
        <v>5</v>
      </c>
      <c r="O40" s="12">
        <v>1</v>
      </c>
      <c r="P40" s="12">
        <v>2</v>
      </c>
      <c r="Q40" s="12">
        <v>1</v>
      </c>
      <c r="R40" s="12" t="s">
        <v>29</v>
      </c>
      <c r="S40" s="12" t="s">
        <v>29</v>
      </c>
      <c r="T40" s="12">
        <f t="shared" si="2"/>
        <v>80</v>
      </c>
    </row>
    <row r="41" spans="1:20">
      <c r="A41" s="11">
        <v>5486</v>
      </c>
      <c r="B41" s="6" t="s">
        <v>56</v>
      </c>
      <c r="C41" s="12">
        <v>6</v>
      </c>
      <c r="D41" s="12">
        <v>4</v>
      </c>
      <c r="E41" s="12">
        <v>7</v>
      </c>
      <c r="F41" s="12">
        <v>7</v>
      </c>
      <c r="G41" s="12">
        <v>4</v>
      </c>
      <c r="H41" s="12">
        <v>4</v>
      </c>
      <c r="I41" s="12">
        <v>2</v>
      </c>
      <c r="J41" s="12">
        <v>2</v>
      </c>
      <c r="K41" s="12">
        <v>7</v>
      </c>
      <c r="L41" s="12">
        <v>6</v>
      </c>
      <c r="M41" s="12">
        <v>4</v>
      </c>
      <c r="N41" s="12">
        <v>2</v>
      </c>
      <c r="O41" s="12">
        <v>1</v>
      </c>
      <c r="P41" s="12">
        <v>1</v>
      </c>
      <c r="Q41" s="12">
        <v>4</v>
      </c>
      <c r="R41" s="12">
        <v>1</v>
      </c>
      <c r="S41" s="12">
        <v>3</v>
      </c>
      <c r="T41" s="12">
        <f t="shared" si="2"/>
        <v>65</v>
      </c>
    </row>
    <row r="42" spans="1:20">
      <c r="A42" s="11">
        <v>5487</v>
      </c>
      <c r="B42" s="6" t="s">
        <v>57</v>
      </c>
      <c r="C42" s="12">
        <v>156</v>
      </c>
      <c r="D42" s="12">
        <v>171</v>
      </c>
      <c r="E42" s="12">
        <v>196</v>
      </c>
      <c r="F42" s="12">
        <v>261</v>
      </c>
      <c r="G42" s="12">
        <v>174</v>
      </c>
      <c r="H42" s="12">
        <v>137</v>
      </c>
      <c r="I42" s="12">
        <v>134</v>
      </c>
      <c r="J42" s="12">
        <v>117</v>
      </c>
      <c r="K42" s="12">
        <v>163</v>
      </c>
      <c r="L42" s="12">
        <v>134</v>
      </c>
      <c r="M42" s="12">
        <v>103</v>
      </c>
      <c r="N42" s="12">
        <v>65</v>
      </c>
      <c r="O42" s="12">
        <v>63</v>
      </c>
      <c r="P42" s="12">
        <v>39</v>
      </c>
      <c r="Q42" s="12">
        <v>25</v>
      </c>
      <c r="R42" s="12">
        <v>13</v>
      </c>
      <c r="S42" s="12">
        <v>13</v>
      </c>
      <c r="T42" s="12">
        <f t="shared" si="2"/>
        <v>1964</v>
      </c>
    </row>
    <row r="43" spans="1:20">
      <c r="A43" s="11">
        <v>5488</v>
      </c>
      <c r="B43" s="6" t="s">
        <v>58</v>
      </c>
      <c r="C43" s="12">
        <v>2</v>
      </c>
      <c r="D43" s="12" t="s">
        <v>29</v>
      </c>
      <c r="E43" s="12">
        <v>2</v>
      </c>
      <c r="F43" s="12">
        <v>3</v>
      </c>
      <c r="G43" s="12">
        <v>2</v>
      </c>
      <c r="H43" s="12" t="s">
        <v>29</v>
      </c>
      <c r="I43" s="12">
        <v>4</v>
      </c>
      <c r="J43" s="12">
        <v>2</v>
      </c>
      <c r="K43" s="12">
        <v>2</v>
      </c>
      <c r="L43" s="12">
        <v>1</v>
      </c>
      <c r="M43" s="12">
        <v>1</v>
      </c>
      <c r="N43" s="12" t="s">
        <v>29</v>
      </c>
      <c r="O43" s="12">
        <v>2</v>
      </c>
      <c r="P43" s="12" t="s">
        <v>29</v>
      </c>
      <c r="Q43" s="12" t="s">
        <v>29</v>
      </c>
      <c r="R43" s="12" t="s">
        <v>29</v>
      </c>
      <c r="S43" s="12" t="s">
        <v>29</v>
      </c>
      <c r="T43" s="12">
        <f t="shared" si="2"/>
        <v>21</v>
      </c>
    </row>
    <row r="44" spans="1:20">
      <c r="A44" s="11">
        <v>5492</v>
      </c>
      <c r="B44" s="6" t="s">
        <v>59</v>
      </c>
      <c r="C44" s="12">
        <v>285</v>
      </c>
      <c r="D44" s="12">
        <v>283</v>
      </c>
      <c r="E44" s="12">
        <v>332</v>
      </c>
      <c r="F44" s="12">
        <v>282</v>
      </c>
      <c r="G44" s="12">
        <v>239</v>
      </c>
      <c r="H44" s="12">
        <v>214</v>
      </c>
      <c r="I44" s="12">
        <v>166</v>
      </c>
      <c r="J44" s="12">
        <v>165</v>
      </c>
      <c r="K44" s="12">
        <v>172</v>
      </c>
      <c r="L44" s="12">
        <v>138</v>
      </c>
      <c r="M44" s="12">
        <v>96</v>
      </c>
      <c r="N44" s="12">
        <v>81</v>
      </c>
      <c r="O44" s="12">
        <v>43</v>
      </c>
      <c r="P44" s="12">
        <v>28</v>
      </c>
      <c r="Q44" s="12">
        <v>25</v>
      </c>
      <c r="R44" s="12">
        <v>14</v>
      </c>
      <c r="S44" s="12">
        <v>8</v>
      </c>
      <c r="T44" s="12">
        <f t="shared" si="2"/>
        <v>2571</v>
      </c>
    </row>
    <row r="45" spans="1:20">
      <c r="A45" s="11">
        <v>5493</v>
      </c>
      <c r="B45" s="6" t="s">
        <v>60</v>
      </c>
      <c r="C45" s="12">
        <v>31</v>
      </c>
      <c r="D45" s="12">
        <v>37</v>
      </c>
      <c r="E45" s="12">
        <v>31</v>
      </c>
      <c r="F45" s="12">
        <v>25</v>
      </c>
      <c r="G45" s="12">
        <v>28</v>
      </c>
      <c r="H45" s="12">
        <v>21</v>
      </c>
      <c r="I45" s="12">
        <v>20</v>
      </c>
      <c r="J45" s="12">
        <v>18</v>
      </c>
      <c r="K45" s="12">
        <v>20</v>
      </c>
      <c r="L45" s="12">
        <v>20</v>
      </c>
      <c r="M45" s="12">
        <v>11</v>
      </c>
      <c r="N45" s="12">
        <v>23</v>
      </c>
      <c r="O45" s="12">
        <v>4</v>
      </c>
      <c r="P45" s="12">
        <v>8</v>
      </c>
      <c r="Q45" s="12">
        <v>6</v>
      </c>
      <c r="R45" s="12">
        <v>7</v>
      </c>
      <c r="S45" s="12">
        <v>3</v>
      </c>
      <c r="T45" s="12">
        <f t="shared" si="2"/>
        <v>313</v>
      </c>
    </row>
    <row r="46" spans="1:20">
      <c r="A46" s="11">
        <v>5501</v>
      </c>
      <c r="B46" s="6" t="s">
        <v>62</v>
      </c>
      <c r="C46" s="12">
        <v>4</v>
      </c>
      <c r="D46" s="12">
        <v>11</v>
      </c>
      <c r="E46" s="12">
        <v>13</v>
      </c>
      <c r="F46" s="12">
        <v>4</v>
      </c>
      <c r="G46" s="12">
        <v>8</v>
      </c>
      <c r="H46" s="12">
        <v>7</v>
      </c>
      <c r="I46" s="12">
        <v>4</v>
      </c>
      <c r="J46" s="12">
        <v>5</v>
      </c>
      <c r="K46" s="12">
        <v>3</v>
      </c>
      <c r="L46" s="12">
        <v>11</v>
      </c>
      <c r="M46" s="12">
        <v>5</v>
      </c>
      <c r="N46" s="12">
        <v>6</v>
      </c>
      <c r="O46" s="12">
        <v>3</v>
      </c>
      <c r="P46" s="12">
        <v>4</v>
      </c>
      <c r="Q46" s="12">
        <v>4</v>
      </c>
      <c r="R46" s="12">
        <v>3</v>
      </c>
      <c r="S46" s="12" t="s">
        <v>29</v>
      </c>
      <c r="T46" s="12">
        <f t="shared" si="2"/>
        <v>95</v>
      </c>
    </row>
    <row r="47" spans="1:20">
      <c r="A47" s="11">
        <v>5502</v>
      </c>
      <c r="B47" s="6" t="s">
        <v>63</v>
      </c>
      <c r="C47" s="12">
        <v>14</v>
      </c>
      <c r="D47" s="12">
        <v>13</v>
      </c>
      <c r="E47" s="12">
        <v>21</v>
      </c>
      <c r="F47" s="12">
        <v>19</v>
      </c>
      <c r="G47" s="12">
        <v>9</v>
      </c>
      <c r="H47" s="12">
        <v>12</v>
      </c>
      <c r="I47" s="12">
        <v>5</v>
      </c>
      <c r="J47" s="12">
        <v>9</v>
      </c>
      <c r="K47" s="12">
        <v>5</v>
      </c>
      <c r="L47" s="12">
        <v>13</v>
      </c>
      <c r="M47" s="12">
        <v>12</v>
      </c>
      <c r="N47" s="12">
        <v>5</v>
      </c>
      <c r="O47" s="12">
        <v>5</v>
      </c>
      <c r="P47" s="12">
        <v>1</v>
      </c>
      <c r="Q47" s="12">
        <v>4</v>
      </c>
      <c r="R47" s="12" t="s">
        <v>29</v>
      </c>
      <c r="S47" s="12">
        <v>4</v>
      </c>
      <c r="T47" s="12">
        <f t="shared" si="2"/>
        <v>151</v>
      </c>
    </row>
    <row r="48" spans="1:20">
      <c r="A48" s="11">
        <v>5503</v>
      </c>
      <c r="B48" s="6" t="s">
        <v>64</v>
      </c>
      <c r="C48" s="12">
        <v>1</v>
      </c>
      <c r="D48" s="12">
        <v>4</v>
      </c>
      <c r="E48" s="12">
        <v>2</v>
      </c>
      <c r="F48" s="12">
        <v>5</v>
      </c>
      <c r="G48" s="12" t="s">
        <v>29</v>
      </c>
      <c r="H48" s="12">
        <v>4</v>
      </c>
      <c r="I48" s="12">
        <v>1</v>
      </c>
      <c r="J48" s="12">
        <v>4</v>
      </c>
      <c r="K48" s="12">
        <v>3</v>
      </c>
      <c r="L48" s="12">
        <v>1</v>
      </c>
      <c r="M48" s="12">
        <v>1</v>
      </c>
      <c r="N48" s="12">
        <v>1</v>
      </c>
      <c r="O48" s="12">
        <v>4</v>
      </c>
      <c r="P48" s="12">
        <v>4</v>
      </c>
      <c r="Q48" s="12">
        <v>1</v>
      </c>
      <c r="R48" s="12">
        <v>2</v>
      </c>
      <c r="S48" s="12">
        <v>2</v>
      </c>
      <c r="T48" s="12">
        <f t="shared" si="2"/>
        <v>40</v>
      </c>
    </row>
    <row r="49" spans="1:20">
      <c r="A49" s="11">
        <v>5504</v>
      </c>
      <c r="B49" s="6" t="s">
        <v>65</v>
      </c>
      <c r="C49" s="12">
        <v>4</v>
      </c>
      <c r="D49" s="12">
        <v>2</v>
      </c>
      <c r="E49" s="12">
        <v>6</v>
      </c>
      <c r="F49" s="12">
        <v>1</v>
      </c>
      <c r="G49" s="12" t="s">
        <v>29</v>
      </c>
      <c r="H49" s="12">
        <v>3</v>
      </c>
      <c r="I49" s="12">
        <v>2</v>
      </c>
      <c r="J49" s="12">
        <v>4</v>
      </c>
      <c r="K49" s="12">
        <v>3</v>
      </c>
      <c r="L49" s="12">
        <v>1</v>
      </c>
      <c r="M49" s="12">
        <v>4</v>
      </c>
      <c r="N49" s="12">
        <v>5</v>
      </c>
      <c r="O49" s="12">
        <v>2</v>
      </c>
      <c r="P49" s="12">
        <v>5</v>
      </c>
      <c r="Q49" s="12">
        <v>3</v>
      </c>
      <c r="R49" s="12">
        <v>3</v>
      </c>
      <c r="S49" s="12">
        <v>1</v>
      </c>
      <c r="T49" s="12">
        <f t="shared" si="2"/>
        <v>49</v>
      </c>
    </row>
    <row r="50" spans="1:20">
      <c r="A50" s="11">
        <v>5505</v>
      </c>
      <c r="B50" s="6" t="s">
        <v>66</v>
      </c>
      <c r="C50" s="12">
        <v>4</v>
      </c>
      <c r="D50" s="12">
        <v>3</v>
      </c>
      <c r="E50" s="12">
        <v>7</v>
      </c>
      <c r="F50" s="12">
        <v>5</v>
      </c>
      <c r="G50" s="12">
        <v>4</v>
      </c>
      <c r="H50" s="12">
        <v>3</v>
      </c>
      <c r="I50" s="12">
        <v>4</v>
      </c>
      <c r="J50" s="12">
        <v>4</v>
      </c>
      <c r="K50" s="12">
        <v>4</v>
      </c>
      <c r="L50" s="12">
        <v>3</v>
      </c>
      <c r="M50" s="12">
        <v>3</v>
      </c>
      <c r="N50" s="12">
        <v>6</v>
      </c>
      <c r="O50" s="12">
        <v>6</v>
      </c>
      <c r="P50" s="12">
        <v>4</v>
      </c>
      <c r="Q50" s="12">
        <v>3</v>
      </c>
      <c r="R50" s="12" t="s">
        <v>29</v>
      </c>
      <c r="S50" s="12">
        <v>1</v>
      </c>
      <c r="T50" s="12">
        <f t="shared" si="2"/>
        <v>64</v>
      </c>
    </row>
    <row r="51" spans="1:20">
      <c r="A51" s="11">
        <v>5601</v>
      </c>
      <c r="B51" s="6" t="s">
        <v>68</v>
      </c>
      <c r="C51" s="12">
        <v>8</v>
      </c>
      <c r="D51" s="12">
        <v>10</v>
      </c>
      <c r="E51" s="12">
        <v>12</v>
      </c>
      <c r="F51" s="12">
        <v>10</v>
      </c>
      <c r="G51" s="12">
        <v>8</v>
      </c>
      <c r="H51" s="12">
        <v>4</v>
      </c>
      <c r="I51" s="12">
        <v>7</v>
      </c>
      <c r="J51" s="12">
        <v>8</v>
      </c>
      <c r="K51" s="12">
        <v>5</v>
      </c>
      <c r="L51" s="12">
        <v>6</v>
      </c>
      <c r="M51" s="12">
        <v>3</v>
      </c>
      <c r="N51" s="12">
        <v>4</v>
      </c>
      <c r="O51" s="12">
        <v>1</v>
      </c>
      <c r="P51" s="12">
        <v>4</v>
      </c>
      <c r="Q51" s="12">
        <v>8</v>
      </c>
      <c r="R51" s="12" t="s">
        <v>29</v>
      </c>
      <c r="S51" s="12">
        <v>1</v>
      </c>
      <c r="T51" s="12">
        <f t="shared" si="2"/>
        <v>99</v>
      </c>
    </row>
    <row r="52" spans="1:20">
      <c r="A52" s="11">
        <v>5602</v>
      </c>
      <c r="B52" s="6" t="s">
        <v>69</v>
      </c>
      <c r="C52" s="12" t="s">
        <v>29</v>
      </c>
      <c r="D52" s="12" t="s">
        <v>29</v>
      </c>
      <c r="E52" s="12">
        <v>1</v>
      </c>
      <c r="F52" s="12" t="s">
        <v>29</v>
      </c>
      <c r="G52" s="12" t="s">
        <v>29</v>
      </c>
      <c r="H52" s="12" t="s">
        <v>29</v>
      </c>
      <c r="I52" s="12" t="s">
        <v>29</v>
      </c>
      <c r="J52" s="12" t="s">
        <v>29</v>
      </c>
      <c r="K52" s="12">
        <v>1</v>
      </c>
      <c r="L52" s="12">
        <v>1</v>
      </c>
      <c r="M52" s="12" t="s">
        <v>29</v>
      </c>
      <c r="N52" s="12">
        <v>1</v>
      </c>
      <c r="O52" s="12" t="s">
        <v>29</v>
      </c>
      <c r="P52" s="12" t="s">
        <v>29</v>
      </c>
      <c r="Q52" s="12">
        <v>1</v>
      </c>
      <c r="R52" s="12">
        <v>1</v>
      </c>
      <c r="S52" s="12">
        <v>1</v>
      </c>
      <c r="T52" s="12">
        <f t="shared" si="2"/>
        <v>7</v>
      </c>
    </row>
    <row r="53" spans="1:20">
      <c r="A53" s="11">
        <v>5603</v>
      </c>
      <c r="B53" s="6" t="s">
        <v>70</v>
      </c>
      <c r="C53" s="12">
        <v>4</v>
      </c>
      <c r="D53" s="12">
        <v>3</v>
      </c>
      <c r="E53" s="12">
        <v>4</v>
      </c>
      <c r="F53" s="12">
        <v>6</v>
      </c>
      <c r="G53" s="12">
        <v>4</v>
      </c>
      <c r="H53" s="12">
        <v>7</v>
      </c>
      <c r="I53" s="12">
        <v>3</v>
      </c>
      <c r="J53" s="12">
        <v>2</v>
      </c>
      <c r="K53" s="12">
        <v>5</v>
      </c>
      <c r="L53" s="12">
        <v>6</v>
      </c>
      <c r="M53" s="12">
        <v>5</v>
      </c>
      <c r="N53" s="12">
        <v>4</v>
      </c>
      <c r="O53" s="12" t="s">
        <v>29</v>
      </c>
      <c r="P53" s="12">
        <v>3</v>
      </c>
      <c r="Q53" s="12">
        <v>2</v>
      </c>
      <c r="R53" s="12">
        <v>1</v>
      </c>
      <c r="S53" s="12">
        <v>2</v>
      </c>
      <c r="T53" s="12">
        <f t="shared" si="2"/>
        <v>61</v>
      </c>
    </row>
    <row r="54" spans="1:20">
      <c r="A54" s="11">
        <v>5604</v>
      </c>
      <c r="B54" s="6" t="s">
        <v>71</v>
      </c>
      <c r="C54" s="12">
        <v>12</v>
      </c>
      <c r="D54" s="12">
        <v>6</v>
      </c>
      <c r="E54" s="12">
        <v>6</v>
      </c>
      <c r="F54" s="12">
        <v>7</v>
      </c>
      <c r="G54" s="12">
        <v>2</v>
      </c>
      <c r="H54" s="12">
        <v>7</v>
      </c>
      <c r="I54" s="12">
        <v>8</v>
      </c>
      <c r="J54" s="12">
        <v>7</v>
      </c>
      <c r="K54" s="12">
        <v>9</v>
      </c>
      <c r="L54" s="12">
        <v>5</v>
      </c>
      <c r="M54" s="12">
        <v>2</v>
      </c>
      <c r="N54" s="12">
        <v>7</v>
      </c>
      <c r="O54" s="12">
        <v>4</v>
      </c>
      <c r="P54" s="12">
        <v>2</v>
      </c>
      <c r="Q54" s="12">
        <v>2</v>
      </c>
      <c r="R54" s="12">
        <v>2</v>
      </c>
      <c r="S54" s="12">
        <v>2</v>
      </c>
      <c r="T54" s="12">
        <f t="shared" si="2"/>
        <v>90</v>
      </c>
    </row>
    <row r="55" spans="1:20">
      <c r="A55" s="11">
        <v>5605</v>
      </c>
      <c r="B55" s="6" t="s">
        <v>72</v>
      </c>
      <c r="C55" s="12">
        <v>3</v>
      </c>
      <c r="D55" s="12">
        <v>6</v>
      </c>
      <c r="E55" s="12">
        <v>6</v>
      </c>
      <c r="F55" s="12">
        <v>4</v>
      </c>
      <c r="G55" s="12">
        <v>2</v>
      </c>
      <c r="H55" s="12">
        <v>5</v>
      </c>
      <c r="I55" s="12">
        <v>2</v>
      </c>
      <c r="J55" s="12">
        <v>6</v>
      </c>
      <c r="K55" s="12">
        <v>6</v>
      </c>
      <c r="L55" s="12">
        <v>1</v>
      </c>
      <c r="M55" s="12">
        <v>1</v>
      </c>
      <c r="N55" s="12">
        <v>1</v>
      </c>
      <c r="O55" s="12">
        <v>2</v>
      </c>
      <c r="P55" s="12">
        <v>1</v>
      </c>
      <c r="Q55" s="12" t="s">
        <v>29</v>
      </c>
      <c r="R55" s="12">
        <v>1</v>
      </c>
      <c r="S55" s="12" t="s">
        <v>29</v>
      </c>
      <c r="T55" s="12">
        <f t="shared" si="2"/>
        <v>47</v>
      </c>
    </row>
    <row r="56" spans="1:20">
      <c r="A56" s="11">
        <v>5606</v>
      </c>
      <c r="B56" s="6" t="s">
        <v>73</v>
      </c>
      <c r="C56" s="12">
        <v>50</v>
      </c>
      <c r="D56" s="12">
        <v>51</v>
      </c>
      <c r="E56" s="12">
        <v>40</v>
      </c>
      <c r="F56" s="12">
        <v>48</v>
      </c>
      <c r="G56" s="12">
        <v>38</v>
      </c>
      <c r="H56" s="12">
        <v>43</v>
      </c>
      <c r="I56" s="12">
        <v>29</v>
      </c>
      <c r="J56" s="12">
        <v>35</v>
      </c>
      <c r="K56" s="12">
        <v>24</v>
      </c>
      <c r="L56" s="12">
        <v>24</v>
      </c>
      <c r="M56" s="12">
        <v>17</v>
      </c>
      <c r="N56" s="12">
        <v>13</v>
      </c>
      <c r="O56" s="12">
        <v>15</v>
      </c>
      <c r="P56" s="12">
        <v>12</v>
      </c>
      <c r="Q56" s="12">
        <v>5</v>
      </c>
      <c r="R56" s="12">
        <v>2</v>
      </c>
      <c r="S56" s="12">
        <v>1</v>
      </c>
      <c r="T56" s="12">
        <f t="shared" si="2"/>
        <v>447</v>
      </c>
    </row>
    <row r="57" spans="1:20">
      <c r="A57" s="11">
        <v>5607</v>
      </c>
      <c r="B57" s="6" t="s">
        <v>74</v>
      </c>
      <c r="C57" s="12">
        <v>25</v>
      </c>
      <c r="D57" s="12">
        <v>17</v>
      </c>
      <c r="E57" s="12">
        <v>23</v>
      </c>
      <c r="F57" s="12">
        <v>20</v>
      </c>
      <c r="G57" s="12">
        <v>13</v>
      </c>
      <c r="H57" s="12">
        <v>25</v>
      </c>
      <c r="I57" s="12">
        <v>19</v>
      </c>
      <c r="J57" s="12">
        <v>20</v>
      </c>
      <c r="K57" s="12">
        <v>14</v>
      </c>
      <c r="L57" s="12">
        <v>15</v>
      </c>
      <c r="M57" s="12">
        <v>11</v>
      </c>
      <c r="N57" s="12">
        <v>11</v>
      </c>
      <c r="O57" s="12">
        <v>5</v>
      </c>
      <c r="P57" s="12">
        <v>9</v>
      </c>
      <c r="Q57" s="12">
        <v>2</v>
      </c>
      <c r="R57" s="12">
        <v>2</v>
      </c>
      <c r="S57" s="12">
        <v>3</v>
      </c>
      <c r="T57" s="12">
        <f t="shared" si="2"/>
        <v>234</v>
      </c>
    </row>
    <row r="58" spans="1:20">
      <c r="A58" s="11">
        <v>5608</v>
      </c>
      <c r="B58" s="6" t="s">
        <v>75</v>
      </c>
      <c r="C58" s="12">
        <v>5</v>
      </c>
      <c r="D58" s="12">
        <v>3</v>
      </c>
      <c r="E58" s="12">
        <v>1</v>
      </c>
      <c r="F58" s="12">
        <v>2</v>
      </c>
      <c r="G58" s="12">
        <v>2</v>
      </c>
      <c r="H58" s="12">
        <v>4</v>
      </c>
      <c r="I58" s="12">
        <v>1</v>
      </c>
      <c r="J58" s="12" t="s">
        <v>29</v>
      </c>
      <c r="K58" s="12">
        <v>3</v>
      </c>
      <c r="L58" s="12">
        <v>4</v>
      </c>
      <c r="M58" s="12">
        <v>2</v>
      </c>
      <c r="N58" s="12" t="s">
        <v>29</v>
      </c>
      <c r="O58" s="12">
        <v>1</v>
      </c>
      <c r="P58" s="12" t="s">
        <v>29</v>
      </c>
      <c r="Q58" s="12">
        <v>1</v>
      </c>
      <c r="R58" s="12" t="s">
        <v>29</v>
      </c>
      <c r="S58" s="12" t="s">
        <v>29</v>
      </c>
      <c r="T58" s="12">
        <f t="shared" si="2"/>
        <v>29</v>
      </c>
    </row>
    <row r="59" spans="1:20">
      <c r="A59" s="11">
        <v>5610</v>
      </c>
      <c r="B59" s="6" t="s">
        <v>76</v>
      </c>
      <c r="C59" s="12">
        <v>3</v>
      </c>
      <c r="D59" s="12">
        <v>1</v>
      </c>
      <c r="E59" s="12">
        <v>7</v>
      </c>
      <c r="F59" s="12">
        <v>3</v>
      </c>
      <c r="G59" s="12">
        <v>4</v>
      </c>
      <c r="H59" s="12">
        <v>2</v>
      </c>
      <c r="I59" s="12" t="s">
        <v>29</v>
      </c>
      <c r="J59" s="12">
        <v>4</v>
      </c>
      <c r="K59" s="12">
        <v>3</v>
      </c>
      <c r="L59" s="12">
        <v>3</v>
      </c>
      <c r="M59" s="12">
        <v>2</v>
      </c>
      <c r="N59" s="12">
        <v>2</v>
      </c>
      <c r="O59" s="12" t="s">
        <v>29</v>
      </c>
      <c r="P59" s="12">
        <v>1</v>
      </c>
      <c r="Q59" s="12">
        <v>1</v>
      </c>
      <c r="R59" s="12" t="s">
        <v>29</v>
      </c>
      <c r="S59" s="12">
        <v>1</v>
      </c>
      <c r="T59" s="12">
        <f t="shared" si="2"/>
        <v>37</v>
      </c>
    </row>
    <row r="60" spans="1:20">
      <c r="A60" s="11">
        <v>5611</v>
      </c>
      <c r="B60" s="6" t="s">
        <v>77</v>
      </c>
      <c r="C60" s="12">
        <v>9</v>
      </c>
      <c r="D60" s="12">
        <v>3</v>
      </c>
      <c r="E60" s="12">
        <v>2</v>
      </c>
      <c r="F60" s="12">
        <v>4</v>
      </c>
      <c r="G60" s="12">
        <v>4</v>
      </c>
      <c r="H60" s="12">
        <v>4</v>
      </c>
      <c r="I60" s="12">
        <v>3</v>
      </c>
      <c r="J60" s="12">
        <v>5</v>
      </c>
      <c r="K60" s="12" t="s">
        <v>29</v>
      </c>
      <c r="L60" s="12">
        <v>2</v>
      </c>
      <c r="M60" s="12">
        <v>1</v>
      </c>
      <c r="N60" s="12">
        <v>2</v>
      </c>
      <c r="O60" s="12">
        <v>4</v>
      </c>
      <c r="P60" s="12">
        <v>3</v>
      </c>
      <c r="Q60" s="12">
        <v>2</v>
      </c>
      <c r="R60" s="12" t="s">
        <v>29</v>
      </c>
      <c r="S60" s="12">
        <v>2</v>
      </c>
      <c r="T60" s="12">
        <f t="shared" si="2"/>
        <v>50</v>
      </c>
    </row>
    <row r="61" spans="1:20">
      <c r="A61" s="11">
        <v>5612</v>
      </c>
      <c r="B61" s="6" t="s">
        <v>78</v>
      </c>
      <c r="C61" s="12">
        <v>20</v>
      </c>
      <c r="D61" s="12">
        <v>18</v>
      </c>
      <c r="E61" s="12">
        <v>29</v>
      </c>
      <c r="F61" s="12">
        <v>22</v>
      </c>
      <c r="G61" s="12">
        <v>27</v>
      </c>
      <c r="H61" s="12">
        <v>16</v>
      </c>
      <c r="I61" s="12">
        <v>11</v>
      </c>
      <c r="J61" s="12">
        <v>17</v>
      </c>
      <c r="K61" s="12">
        <v>15</v>
      </c>
      <c r="L61" s="12">
        <v>15</v>
      </c>
      <c r="M61" s="12">
        <v>12</v>
      </c>
      <c r="N61" s="12">
        <v>9</v>
      </c>
      <c r="O61" s="12">
        <v>7</v>
      </c>
      <c r="P61" s="12">
        <v>8</v>
      </c>
      <c r="Q61" s="12">
        <v>2</v>
      </c>
      <c r="R61" s="12">
        <v>2</v>
      </c>
      <c r="S61" s="12">
        <v>4</v>
      </c>
      <c r="T61" s="12">
        <f t="shared" si="2"/>
        <v>234</v>
      </c>
    </row>
    <row r="62" spans="1:20">
      <c r="A62" s="11">
        <v>5696</v>
      </c>
      <c r="B62" s="6" t="s">
        <v>79</v>
      </c>
      <c r="C62" s="12">
        <v>10</v>
      </c>
      <c r="D62" s="12">
        <v>11</v>
      </c>
      <c r="E62" s="12">
        <v>9</v>
      </c>
      <c r="F62" s="12">
        <v>4</v>
      </c>
      <c r="G62" s="12">
        <v>10</v>
      </c>
      <c r="H62" s="12">
        <v>13</v>
      </c>
      <c r="I62" s="12">
        <v>6</v>
      </c>
      <c r="J62" s="12">
        <v>5</v>
      </c>
      <c r="K62" s="12">
        <v>6</v>
      </c>
      <c r="L62" s="12">
        <v>5</v>
      </c>
      <c r="M62" s="12" t="s">
        <v>29</v>
      </c>
      <c r="N62" s="12">
        <v>7</v>
      </c>
      <c r="O62" s="12">
        <v>4</v>
      </c>
      <c r="P62" s="12">
        <v>2</v>
      </c>
      <c r="Q62" s="12">
        <v>4</v>
      </c>
      <c r="R62" s="12" t="s">
        <v>29</v>
      </c>
      <c r="S62" s="12" t="s">
        <v>29</v>
      </c>
      <c r="T62" s="12">
        <f t="shared" si="2"/>
        <v>96</v>
      </c>
    </row>
    <row r="63" spans="1:20">
      <c r="A63" s="11">
        <v>5697</v>
      </c>
      <c r="B63" s="6" t="s">
        <v>80</v>
      </c>
      <c r="C63" s="12" t="s">
        <v>29</v>
      </c>
      <c r="D63" s="12" t="s">
        <v>29</v>
      </c>
      <c r="E63" s="12">
        <v>1</v>
      </c>
      <c r="F63" s="12" t="s">
        <v>29</v>
      </c>
      <c r="G63" s="12" t="s">
        <v>29</v>
      </c>
      <c r="H63" s="12" t="s">
        <v>29</v>
      </c>
      <c r="I63" s="12">
        <v>1</v>
      </c>
      <c r="J63" s="12" t="s">
        <v>29</v>
      </c>
      <c r="K63" s="12" t="s">
        <v>29</v>
      </c>
      <c r="L63" s="12" t="s">
        <v>29</v>
      </c>
      <c r="M63" s="12" t="s">
        <v>29</v>
      </c>
      <c r="N63" s="12" t="s">
        <v>29</v>
      </c>
      <c r="O63" s="12" t="s">
        <v>29</v>
      </c>
      <c r="P63" s="12" t="s">
        <v>29</v>
      </c>
      <c r="Q63" s="12" t="s">
        <v>29</v>
      </c>
      <c r="R63" s="12" t="s">
        <v>29</v>
      </c>
      <c r="S63" s="12" t="s">
        <v>29</v>
      </c>
      <c r="T63" s="12">
        <f t="shared" si="2"/>
        <v>2</v>
      </c>
    </row>
    <row r="64" spans="1:20">
      <c r="A64" s="11">
        <v>5698</v>
      </c>
      <c r="B64" s="6" t="s">
        <v>81</v>
      </c>
      <c r="C64" s="12">
        <v>2</v>
      </c>
      <c r="D64" s="12">
        <v>1</v>
      </c>
      <c r="E64" s="12">
        <v>2</v>
      </c>
      <c r="F64" s="12">
        <v>3</v>
      </c>
      <c r="G64" s="12">
        <v>5</v>
      </c>
      <c r="H64" s="12">
        <v>1</v>
      </c>
      <c r="I64" s="12" t="s">
        <v>29</v>
      </c>
      <c r="J64" s="12" t="s">
        <v>29</v>
      </c>
      <c r="K64" s="12">
        <v>2</v>
      </c>
      <c r="L64" s="12" t="s">
        <v>29</v>
      </c>
      <c r="M64" s="12">
        <v>2</v>
      </c>
      <c r="N64" s="12">
        <v>2</v>
      </c>
      <c r="O64" s="12">
        <v>1</v>
      </c>
      <c r="P64" s="12">
        <v>1</v>
      </c>
      <c r="Q64" s="12" t="s">
        <v>29</v>
      </c>
      <c r="R64" s="12" t="s">
        <v>29</v>
      </c>
      <c r="S64" s="12">
        <v>1</v>
      </c>
      <c r="T64" s="12">
        <f t="shared" si="2"/>
        <v>23</v>
      </c>
    </row>
    <row r="65" spans="1:20">
      <c r="A65" s="11">
        <v>5699</v>
      </c>
      <c r="B65" s="6" t="s">
        <v>82</v>
      </c>
      <c r="C65" s="12" t="s">
        <v>29</v>
      </c>
      <c r="D65" s="12" t="s">
        <v>29</v>
      </c>
      <c r="E65" s="12">
        <v>3</v>
      </c>
      <c r="F65" s="12">
        <v>3</v>
      </c>
      <c r="G65" s="12">
        <v>1</v>
      </c>
      <c r="H65" s="12">
        <v>2</v>
      </c>
      <c r="I65" s="12" t="s">
        <v>29</v>
      </c>
      <c r="J65" s="12">
        <v>2</v>
      </c>
      <c r="K65" s="12">
        <v>2</v>
      </c>
      <c r="L65" s="12">
        <v>2</v>
      </c>
      <c r="M65" s="12">
        <v>2</v>
      </c>
      <c r="N65" s="12">
        <v>2</v>
      </c>
      <c r="O65" s="12">
        <v>3</v>
      </c>
      <c r="P65" s="12" t="s">
        <v>29</v>
      </c>
      <c r="Q65" s="12" t="s">
        <v>29</v>
      </c>
      <c r="R65" s="12" t="s">
        <v>29</v>
      </c>
      <c r="S65" s="12" t="s">
        <v>29</v>
      </c>
      <c r="T65" s="12">
        <f t="shared" si="2"/>
        <v>22</v>
      </c>
    </row>
    <row r="66" spans="1:20">
      <c r="A66" s="11">
        <v>5701</v>
      </c>
      <c r="B66" s="6" t="s">
        <v>84</v>
      </c>
      <c r="C66" s="12">
        <v>13</v>
      </c>
      <c r="D66" s="12">
        <v>17</v>
      </c>
      <c r="E66" s="12">
        <v>12</v>
      </c>
      <c r="F66" s="12">
        <v>16</v>
      </c>
      <c r="G66" s="12">
        <v>14</v>
      </c>
      <c r="H66" s="12">
        <v>10</v>
      </c>
      <c r="I66" s="12">
        <v>14</v>
      </c>
      <c r="J66" s="12">
        <v>15</v>
      </c>
      <c r="K66" s="12">
        <v>10</v>
      </c>
      <c r="L66" s="12">
        <v>6</v>
      </c>
      <c r="M66" s="12">
        <v>19</v>
      </c>
      <c r="N66" s="12">
        <v>17</v>
      </c>
      <c r="O66" s="12">
        <v>11</v>
      </c>
      <c r="P66" s="12">
        <v>8</v>
      </c>
      <c r="Q66" s="12">
        <v>4</v>
      </c>
      <c r="R66" s="12">
        <v>4</v>
      </c>
      <c r="S66" s="12">
        <v>3</v>
      </c>
      <c r="T66" s="12">
        <f t="shared" si="2"/>
        <v>193</v>
      </c>
    </row>
    <row r="67" spans="1:20">
      <c r="A67" s="11">
        <v>5702</v>
      </c>
      <c r="B67" s="6" t="s">
        <v>85</v>
      </c>
      <c r="C67" s="12">
        <v>3</v>
      </c>
      <c r="D67" s="12">
        <v>2</v>
      </c>
      <c r="E67" s="12">
        <v>4</v>
      </c>
      <c r="F67" s="12">
        <v>5</v>
      </c>
      <c r="G67" s="12">
        <v>4</v>
      </c>
      <c r="H67" s="12">
        <v>7</v>
      </c>
      <c r="I67" s="12">
        <v>7</v>
      </c>
      <c r="J67" s="12">
        <v>4</v>
      </c>
      <c r="K67" s="12">
        <v>2</v>
      </c>
      <c r="L67" s="12">
        <v>10</v>
      </c>
      <c r="M67" s="12">
        <v>5</v>
      </c>
      <c r="N67" s="12">
        <v>3</v>
      </c>
      <c r="O67" s="12">
        <v>3</v>
      </c>
      <c r="P67" s="12">
        <v>4</v>
      </c>
      <c r="Q67" s="12">
        <v>2</v>
      </c>
      <c r="R67" s="12">
        <v>4</v>
      </c>
      <c r="S67" s="12">
        <v>3</v>
      </c>
      <c r="T67" s="12">
        <f t="shared" si="2"/>
        <v>72</v>
      </c>
    </row>
    <row r="68" spans="1:20">
      <c r="A68" s="11">
        <v>5703</v>
      </c>
      <c r="B68" s="6" t="s">
        <v>86</v>
      </c>
      <c r="C68" s="12">
        <v>5</v>
      </c>
      <c r="D68" s="12">
        <v>4</v>
      </c>
      <c r="E68" s="12">
        <v>4</v>
      </c>
      <c r="F68" s="12">
        <v>5</v>
      </c>
      <c r="G68" s="12">
        <v>3</v>
      </c>
      <c r="H68" s="12">
        <v>5</v>
      </c>
      <c r="I68" s="12">
        <v>1</v>
      </c>
      <c r="J68" s="12">
        <v>5</v>
      </c>
      <c r="K68" s="12">
        <v>3</v>
      </c>
      <c r="L68" s="12">
        <v>5</v>
      </c>
      <c r="M68" s="12">
        <v>4</v>
      </c>
      <c r="N68" s="12">
        <v>5</v>
      </c>
      <c r="O68" s="12">
        <v>3</v>
      </c>
      <c r="P68" s="12">
        <v>3</v>
      </c>
      <c r="Q68" s="12">
        <v>1</v>
      </c>
      <c r="R68" s="12">
        <v>1</v>
      </c>
      <c r="S68" s="12">
        <v>1</v>
      </c>
      <c r="T68" s="12">
        <f t="shared" si="2"/>
        <v>58</v>
      </c>
    </row>
    <row r="69" spans="1:20">
      <c r="A69" s="11">
        <v>5801</v>
      </c>
      <c r="B69" s="6" t="s">
        <v>88</v>
      </c>
      <c r="C69" s="12">
        <v>14</v>
      </c>
      <c r="D69" s="12">
        <v>9</v>
      </c>
      <c r="E69" s="12">
        <v>15</v>
      </c>
      <c r="F69" s="12">
        <v>20</v>
      </c>
      <c r="G69" s="12">
        <v>19</v>
      </c>
      <c r="H69" s="12">
        <v>21</v>
      </c>
      <c r="I69" s="12">
        <v>11</v>
      </c>
      <c r="J69" s="12">
        <v>16</v>
      </c>
      <c r="K69" s="12">
        <v>16</v>
      </c>
      <c r="L69" s="12">
        <v>17</v>
      </c>
      <c r="M69" s="12">
        <v>8</v>
      </c>
      <c r="N69" s="12">
        <v>12</v>
      </c>
      <c r="O69" s="12">
        <v>12</v>
      </c>
      <c r="P69" s="12">
        <v>3</v>
      </c>
      <c r="Q69" s="12">
        <v>9</v>
      </c>
      <c r="R69" s="12">
        <v>6</v>
      </c>
      <c r="S69" s="12">
        <v>2</v>
      </c>
      <c r="T69" s="12">
        <f t="shared" si="2"/>
        <v>210</v>
      </c>
    </row>
    <row r="70" spans="1:20">
      <c r="A70" s="11">
        <v>5802</v>
      </c>
      <c r="B70" s="6" t="s">
        <v>44</v>
      </c>
      <c r="C70" s="12" t="s">
        <v>29</v>
      </c>
      <c r="D70" s="12">
        <v>2</v>
      </c>
      <c r="E70" s="12">
        <v>3</v>
      </c>
      <c r="F70" s="12">
        <v>3</v>
      </c>
      <c r="G70" s="12">
        <v>3</v>
      </c>
      <c r="H70" s="12">
        <v>3</v>
      </c>
      <c r="I70" s="12">
        <v>1</v>
      </c>
      <c r="J70" s="12">
        <v>3</v>
      </c>
      <c r="K70" s="12">
        <v>2</v>
      </c>
      <c r="L70" s="12">
        <v>3</v>
      </c>
      <c r="M70" s="12">
        <v>3</v>
      </c>
      <c r="N70" s="12">
        <v>1</v>
      </c>
      <c r="O70" s="12">
        <v>1</v>
      </c>
      <c r="P70" s="12" t="s">
        <v>29</v>
      </c>
      <c r="Q70" s="12">
        <v>2</v>
      </c>
      <c r="R70" s="12" t="s">
        <v>29</v>
      </c>
      <c r="S70" s="12" t="s">
        <v>29</v>
      </c>
      <c r="T70" s="12">
        <f t="shared" si="2"/>
        <v>30</v>
      </c>
    </row>
    <row r="71" spans="1:20">
      <c r="A71" s="11">
        <v>5803</v>
      </c>
      <c r="B71" s="6" t="s">
        <v>46</v>
      </c>
      <c r="C71" s="12">
        <v>3</v>
      </c>
      <c r="D71" s="12">
        <v>7</v>
      </c>
      <c r="E71" s="12">
        <v>9</v>
      </c>
      <c r="F71" s="12">
        <v>5</v>
      </c>
      <c r="G71" s="12">
        <v>9</v>
      </c>
      <c r="H71" s="12">
        <v>4</v>
      </c>
      <c r="I71" s="12">
        <v>7</v>
      </c>
      <c r="J71" s="12">
        <v>2</v>
      </c>
      <c r="K71" s="12">
        <v>7</v>
      </c>
      <c r="L71" s="12">
        <v>6</v>
      </c>
      <c r="M71" s="12">
        <v>8</v>
      </c>
      <c r="N71" s="12">
        <v>7</v>
      </c>
      <c r="O71" s="12">
        <v>4</v>
      </c>
      <c r="P71" s="12" t="s">
        <v>29</v>
      </c>
      <c r="Q71" s="12">
        <v>3</v>
      </c>
      <c r="R71" s="12">
        <v>1</v>
      </c>
      <c r="S71" s="12">
        <v>2</v>
      </c>
      <c r="T71" s="12">
        <f t="shared" si="2"/>
        <v>84</v>
      </c>
    </row>
    <row r="72" spans="1:20">
      <c r="A72" s="11">
        <v>5804</v>
      </c>
      <c r="B72" s="6" t="s">
        <v>89</v>
      </c>
      <c r="C72" s="12">
        <v>10</v>
      </c>
      <c r="D72" s="12">
        <v>10</v>
      </c>
      <c r="E72" s="12">
        <v>8</v>
      </c>
      <c r="F72" s="12">
        <v>8</v>
      </c>
      <c r="G72" s="12">
        <v>20</v>
      </c>
      <c r="H72" s="12">
        <v>8</v>
      </c>
      <c r="I72" s="12">
        <v>10</v>
      </c>
      <c r="J72" s="12">
        <v>8</v>
      </c>
      <c r="K72" s="12">
        <v>14</v>
      </c>
      <c r="L72" s="12">
        <v>15</v>
      </c>
      <c r="M72" s="12">
        <v>12</v>
      </c>
      <c r="N72" s="12">
        <v>10</v>
      </c>
      <c r="O72" s="12">
        <v>11</v>
      </c>
      <c r="P72" s="12">
        <v>3</v>
      </c>
      <c r="Q72" s="12">
        <v>6</v>
      </c>
      <c r="R72" s="12">
        <v>5</v>
      </c>
      <c r="S72" s="12">
        <v>4</v>
      </c>
      <c r="T72" s="12">
        <f t="shared" si="2"/>
        <v>162</v>
      </c>
    </row>
    <row r="73" spans="1:20">
      <c r="A73" s="11">
        <v>5904</v>
      </c>
      <c r="B73" s="6" t="s">
        <v>91</v>
      </c>
      <c r="C73" s="12">
        <v>46</v>
      </c>
      <c r="D73" s="12">
        <v>65</v>
      </c>
      <c r="E73" s="12">
        <v>57</v>
      </c>
      <c r="F73" s="12">
        <v>62</v>
      </c>
      <c r="G73" s="12">
        <v>53</v>
      </c>
      <c r="H73" s="12">
        <v>53</v>
      </c>
      <c r="I73" s="12">
        <v>50</v>
      </c>
      <c r="J73" s="12">
        <v>44</v>
      </c>
      <c r="K73" s="12">
        <v>45</v>
      </c>
      <c r="L73" s="12">
        <v>41</v>
      </c>
      <c r="M73" s="12">
        <v>31</v>
      </c>
      <c r="N73" s="12">
        <v>31</v>
      </c>
      <c r="O73" s="12">
        <v>27</v>
      </c>
      <c r="P73" s="12">
        <v>20</v>
      </c>
      <c r="Q73" s="12">
        <v>9</v>
      </c>
      <c r="R73" s="12">
        <v>12</v>
      </c>
      <c r="S73" s="12">
        <v>10</v>
      </c>
      <c r="T73" s="12">
        <f t="shared" si="2"/>
        <v>656</v>
      </c>
    </row>
    <row r="74" spans="1:20">
      <c r="A74" s="11">
        <v>5902</v>
      </c>
      <c r="B74" s="6" t="s">
        <v>92</v>
      </c>
      <c r="C74" s="12">
        <v>7</v>
      </c>
      <c r="D74" s="12">
        <v>11</v>
      </c>
      <c r="E74" s="12">
        <v>7</v>
      </c>
      <c r="F74" s="12">
        <v>3</v>
      </c>
      <c r="G74" s="12">
        <v>6</v>
      </c>
      <c r="H74" s="12">
        <v>13</v>
      </c>
      <c r="I74" s="12">
        <v>8</v>
      </c>
      <c r="J74" s="12">
        <v>8</v>
      </c>
      <c r="K74" s="12">
        <v>5</v>
      </c>
      <c r="L74" s="12">
        <v>7</v>
      </c>
      <c r="M74" s="12">
        <v>5</v>
      </c>
      <c r="N74" s="12">
        <v>5</v>
      </c>
      <c r="O74" s="12">
        <v>3</v>
      </c>
      <c r="P74" s="12">
        <v>2</v>
      </c>
      <c r="Q74" s="12" t="s">
        <v>29</v>
      </c>
      <c r="R74" s="12" t="s">
        <v>29</v>
      </c>
      <c r="S74" s="12" t="s">
        <v>29</v>
      </c>
      <c r="T74" s="12">
        <f t="shared" si="2"/>
        <v>90</v>
      </c>
    </row>
    <row r="75" spans="1:20">
      <c r="A75" s="11">
        <v>5903</v>
      </c>
      <c r="B75" s="6" t="s">
        <v>93</v>
      </c>
      <c r="C75" s="12">
        <v>6</v>
      </c>
      <c r="D75" s="12">
        <v>9</v>
      </c>
      <c r="E75" s="12">
        <v>10</v>
      </c>
      <c r="F75" s="12">
        <v>13</v>
      </c>
      <c r="G75" s="12">
        <v>9</v>
      </c>
      <c r="H75" s="12">
        <v>12</v>
      </c>
      <c r="I75" s="12">
        <v>3</v>
      </c>
      <c r="J75" s="12">
        <v>8</v>
      </c>
      <c r="K75" s="12">
        <v>11</v>
      </c>
      <c r="L75" s="12">
        <v>10</v>
      </c>
      <c r="M75" s="12">
        <v>8</v>
      </c>
      <c r="N75" s="12">
        <v>11</v>
      </c>
      <c r="O75" s="12">
        <v>5</v>
      </c>
      <c r="P75" s="12">
        <v>4</v>
      </c>
      <c r="Q75" s="12">
        <v>5</v>
      </c>
      <c r="R75" s="12" t="s">
        <v>29</v>
      </c>
      <c r="S75" s="12">
        <v>3</v>
      </c>
      <c r="T75" s="12">
        <f t="shared" si="2"/>
        <v>127</v>
      </c>
    </row>
    <row r="76" spans="1:20">
      <c r="A76" s="11">
        <v>5905</v>
      </c>
      <c r="B76" s="6" t="s">
        <v>94</v>
      </c>
      <c r="C76" s="12">
        <v>2</v>
      </c>
      <c r="D76" s="12">
        <v>5</v>
      </c>
      <c r="E76" s="12">
        <v>4</v>
      </c>
      <c r="F76" s="12">
        <v>3</v>
      </c>
      <c r="G76" s="12">
        <v>3</v>
      </c>
      <c r="H76" s="12">
        <v>4</v>
      </c>
      <c r="I76" s="12">
        <v>3</v>
      </c>
      <c r="J76" s="12">
        <v>3</v>
      </c>
      <c r="K76" s="12">
        <v>6</v>
      </c>
      <c r="L76" s="12">
        <v>3</v>
      </c>
      <c r="M76" s="12">
        <v>1</v>
      </c>
      <c r="N76" s="12">
        <v>2</v>
      </c>
      <c r="O76" s="12">
        <v>1</v>
      </c>
      <c r="P76" s="12">
        <v>4</v>
      </c>
      <c r="Q76" s="12">
        <v>3</v>
      </c>
      <c r="R76" s="12" t="s">
        <v>29</v>
      </c>
      <c r="S76" s="12" t="s">
        <v>29</v>
      </c>
      <c r="T76" s="12">
        <f t="shared" si="2"/>
        <v>47</v>
      </c>
    </row>
    <row r="77" spans="1:20">
      <c r="A77" s="11">
        <v>5906</v>
      </c>
      <c r="B77" s="6" t="s">
        <v>95</v>
      </c>
      <c r="C77" s="12">
        <v>1</v>
      </c>
      <c r="D77" s="12">
        <v>3</v>
      </c>
      <c r="E77" s="12">
        <v>4</v>
      </c>
      <c r="F77" s="12">
        <v>6</v>
      </c>
      <c r="G77" s="12">
        <v>1</v>
      </c>
      <c r="H77" s="12" t="s">
        <v>29</v>
      </c>
      <c r="I77" s="12">
        <v>1</v>
      </c>
      <c r="J77" s="12" t="s">
        <v>29</v>
      </c>
      <c r="K77" s="12">
        <v>2</v>
      </c>
      <c r="L77" s="12">
        <v>3</v>
      </c>
      <c r="M77" s="12">
        <v>2</v>
      </c>
      <c r="N77" s="12" t="s">
        <v>29</v>
      </c>
      <c r="O77" s="12">
        <v>1</v>
      </c>
      <c r="P77" s="12" t="s">
        <v>29</v>
      </c>
      <c r="Q77" s="12" t="s">
        <v>29</v>
      </c>
      <c r="R77" s="12">
        <v>1</v>
      </c>
      <c r="S77" s="12" t="s">
        <v>29</v>
      </c>
      <c r="T77" s="12">
        <f t="shared" si="2"/>
        <v>25</v>
      </c>
    </row>
    <row r="78" spans="1:20">
      <c r="A78" s="11">
        <v>5908</v>
      </c>
      <c r="B78" s="6" t="s">
        <v>96</v>
      </c>
      <c r="C78" s="12">
        <v>6</v>
      </c>
      <c r="D78" s="12">
        <v>2</v>
      </c>
      <c r="E78" s="12">
        <v>3</v>
      </c>
      <c r="F78" s="12">
        <v>9</v>
      </c>
      <c r="G78" s="12">
        <v>6</v>
      </c>
      <c r="H78" s="12">
        <v>3</v>
      </c>
      <c r="I78" s="12">
        <v>3</v>
      </c>
      <c r="J78" s="12">
        <v>5</v>
      </c>
      <c r="K78" s="12">
        <v>4</v>
      </c>
      <c r="L78" s="12">
        <v>5</v>
      </c>
      <c r="M78" s="12">
        <v>3</v>
      </c>
      <c r="N78" s="12">
        <v>2</v>
      </c>
      <c r="O78" s="12">
        <v>2</v>
      </c>
      <c r="P78" s="12">
        <v>2</v>
      </c>
      <c r="Q78" s="12">
        <v>2</v>
      </c>
      <c r="R78" s="12" t="s">
        <v>29</v>
      </c>
      <c r="S78" s="12">
        <v>1</v>
      </c>
      <c r="T78" s="12">
        <f t="shared" si="2"/>
        <v>58</v>
      </c>
    </row>
    <row r="79" spans="1:20">
      <c r="A79" s="11">
        <v>6001</v>
      </c>
      <c r="B79" s="6" t="s">
        <v>98</v>
      </c>
      <c r="C79" s="12">
        <v>12</v>
      </c>
      <c r="D79" s="12">
        <v>23</v>
      </c>
      <c r="E79" s="12">
        <v>17</v>
      </c>
      <c r="F79" s="12">
        <v>18</v>
      </c>
      <c r="G79" s="12">
        <v>13</v>
      </c>
      <c r="H79" s="12">
        <v>15</v>
      </c>
      <c r="I79" s="12">
        <v>21</v>
      </c>
      <c r="J79" s="12">
        <v>7</v>
      </c>
      <c r="K79" s="12">
        <v>19</v>
      </c>
      <c r="L79" s="12">
        <v>17</v>
      </c>
      <c r="M79" s="12">
        <v>11</v>
      </c>
      <c r="N79" s="12">
        <v>9</v>
      </c>
      <c r="O79" s="12">
        <v>7</v>
      </c>
      <c r="P79" s="12">
        <v>9</v>
      </c>
      <c r="Q79" s="12">
        <v>3</v>
      </c>
      <c r="R79" s="12">
        <v>3</v>
      </c>
      <c r="S79" s="12">
        <v>5</v>
      </c>
      <c r="T79" s="12">
        <f t="shared" si="2"/>
        <v>209</v>
      </c>
    </row>
    <row r="80" spans="1:20">
      <c r="A80" s="11">
        <v>6002</v>
      </c>
      <c r="B80" s="6" t="s">
        <v>99</v>
      </c>
      <c r="C80" s="12">
        <v>6</v>
      </c>
      <c r="D80" s="12">
        <v>5</v>
      </c>
      <c r="E80" s="12">
        <v>11</v>
      </c>
      <c r="F80" s="12">
        <v>6</v>
      </c>
      <c r="G80" s="12">
        <v>4</v>
      </c>
      <c r="H80" s="12">
        <v>4</v>
      </c>
      <c r="I80" s="12">
        <v>6</v>
      </c>
      <c r="J80" s="12">
        <v>4</v>
      </c>
      <c r="K80" s="12">
        <v>4</v>
      </c>
      <c r="L80" s="12">
        <v>7</v>
      </c>
      <c r="M80" s="12">
        <v>2</v>
      </c>
      <c r="N80" s="12">
        <v>2</v>
      </c>
      <c r="O80" s="12">
        <v>4</v>
      </c>
      <c r="P80" s="12">
        <v>1</v>
      </c>
      <c r="Q80" s="12">
        <v>2</v>
      </c>
      <c r="R80" s="12" t="s">
        <v>29</v>
      </c>
      <c r="S80" s="12" t="s">
        <v>29</v>
      </c>
      <c r="T80" s="12">
        <f t="shared" si="2"/>
        <v>68</v>
      </c>
    </row>
    <row r="81" spans="1:20">
      <c r="A81" s="11">
        <v>6003</v>
      </c>
      <c r="B81" s="6" t="s">
        <v>41</v>
      </c>
      <c r="C81" s="12">
        <v>6</v>
      </c>
      <c r="D81" s="12">
        <v>9</v>
      </c>
      <c r="E81" s="12">
        <v>11</v>
      </c>
      <c r="F81" s="12">
        <v>8</v>
      </c>
      <c r="G81" s="12">
        <v>7</v>
      </c>
      <c r="H81" s="12">
        <v>2</v>
      </c>
      <c r="I81" s="12">
        <v>8</v>
      </c>
      <c r="J81" s="12">
        <v>10</v>
      </c>
      <c r="K81" s="12">
        <v>7</v>
      </c>
      <c r="L81" s="12">
        <v>11</v>
      </c>
      <c r="M81" s="12">
        <v>8</v>
      </c>
      <c r="N81" s="12">
        <v>4</v>
      </c>
      <c r="O81" s="12">
        <v>2</v>
      </c>
      <c r="P81" s="12">
        <v>1</v>
      </c>
      <c r="Q81" s="12">
        <v>1</v>
      </c>
      <c r="R81" s="12">
        <v>2</v>
      </c>
      <c r="S81" s="12">
        <v>1</v>
      </c>
      <c r="T81" s="12">
        <f t="shared" si="2"/>
        <v>98</v>
      </c>
    </row>
    <row r="82" spans="1:20">
      <c r="A82" s="11">
        <v>6004</v>
      </c>
      <c r="B82" s="6" t="s">
        <v>100</v>
      </c>
      <c r="C82" s="12">
        <v>9</v>
      </c>
      <c r="D82" s="12">
        <v>8</v>
      </c>
      <c r="E82" s="12">
        <v>7</v>
      </c>
      <c r="F82" s="12">
        <v>18</v>
      </c>
      <c r="G82" s="12">
        <v>3</v>
      </c>
      <c r="H82" s="12">
        <v>8</v>
      </c>
      <c r="I82" s="12">
        <v>6</v>
      </c>
      <c r="J82" s="12">
        <v>9</v>
      </c>
      <c r="K82" s="12">
        <v>7</v>
      </c>
      <c r="L82" s="12">
        <v>12</v>
      </c>
      <c r="M82" s="12">
        <v>9</v>
      </c>
      <c r="N82" s="12">
        <v>4</v>
      </c>
      <c r="O82" s="12">
        <v>10</v>
      </c>
      <c r="P82" s="12">
        <v>2</v>
      </c>
      <c r="Q82" s="12">
        <v>2</v>
      </c>
      <c r="R82" s="12">
        <v>1</v>
      </c>
      <c r="S82" s="12">
        <v>1</v>
      </c>
      <c r="T82" s="12">
        <f t="shared" si="2"/>
        <v>116</v>
      </c>
    </row>
    <row r="83" spans="1:20">
      <c r="A83" s="11">
        <v>6005</v>
      </c>
      <c r="B83" s="6" t="s">
        <v>101</v>
      </c>
      <c r="C83" s="12">
        <v>2</v>
      </c>
      <c r="D83" s="12">
        <v>11</v>
      </c>
      <c r="E83" s="12">
        <v>6</v>
      </c>
      <c r="F83" s="12">
        <v>12</v>
      </c>
      <c r="G83" s="12">
        <v>4</v>
      </c>
      <c r="H83" s="12">
        <v>3</v>
      </c>
      <c r="I83" s="12">
        <v>8</v>
      </c>
      <c r="J83" s="12">
        <v>3</v>
      </c>
      <c r="K83" s="12">
        <v>6</v>
      </c>
      <c r="L83" s="12">
        <v>9</v>
      </c>
      <c r="M83" s="12">
        <v>3</v>
      </c>
      <c r="N83" s="12">
        <v>3</v>
      </c>
      <c r="O83" s="12">
        <v>2</v>
      </c>
      <c r="P83" s="12">
        <v>3</v>
      </c>
      <c r="Q83" s="12">
        <v>5</v>
      </c>
      <c r="R83" s="12" t="s">
        <v>29</v>
      </c>
      <c r="S83" s="12">
        <v>4</v>
      </c>
      <c r="T83" s="12">
        <f t="shared" si="2"/>
        <v>84</v>
      </c>
    </row>
    <row r="84" spans="1:20">
      <c r="A84" s="11">
        <v>6006</v>
      </c>
      <c r="B84" s="6" t="s">
        <v>102</v>
      </c>
      <c r="C84" s="12">
        <v>11</v>
      </c>
      <c r="D84" s="12">
        <v>4</v>
      </c>
      <c r="E84" s="12">
        <v>16</v>
      </c>
      <c r="F84" s="12">
        <v>18</v>
      </c>
      <c r="G84" s="12">
        <v>8</v>
      </c>
      <c r="H84" s="12">
        <v>14</v>
      </c>
      <c r="I84" s="12">
        <v>12</v>
      </c>
      <c r="J84" s="12">
        <v>9</v>
      </c>
      <c r="K84" s="12">
        <v>13</v>
      </c>
      <c r="L84" s="12">
        <v>10</v>
      </c>
      <c r="M84" s="12">
        <v>12</v>
      </c>
      <c r="N84" s="12">
        <v>5</v>
      </c>
      <c r="O84" s="12">
        <v>6</v>
      </c>
      <c r="P84" s="12">
        <v>6</v>
      </c>
      <c r="Q84" s="12">
        <v>2</v>
      </c>
      <c r="R84" s="12">
        <v>1</v>
      </c>
      <c r="S84" s="12">
        <v>2</v>
      </c>
      <c r="T84" s="12">
        <f t="shared" si="2"/>
        <v>149</v>
      </c>
    </row>
    <row r="85" spans="1:20">
      <c r="A85" s="11">
        <v>6007</v>
      </c>
      <c r="B85" s="6" t="s">
        <v>103</v>
      </c>
      <c r="C85" s="12" t="s">
        <v>29</v>
      </c>
      <c r="D85" s="12">
        <v>3</v>
      </c>
      <c r="E85" s="12">
        <v>7</v>
      </c>
      <c r="F85" s="12">
        <v>4</v>
      </c>
      <c r="G85" s="12">
        <v>3</v>
      </c>
      <c r="H85" s="12">
        <v>3</v>
      </c>
      <c r="I85" s="12">
        <v>5</v>
      </c>
      <c r="J85" s="12">
        <v>2</v>
      </c>
      <c r="K85" s="12">
        <v>8</v>
      </c>
      <c r="L85" s="12">
        <v>2</v>
      </c>
      <c r="M85" s="12">
        <v>2</v>
      </c>
      <c r="N85" s="12">
        <v>4</v>
      </c>
      <c r="O85" s="12">
        <v>3</v>
      </c>
      <c r="P85" s="12">
        <v>2</v>
      </c>
      <c r="Q85" s="12" t="s">
        <v>29</v>
      </c>
      <c r="R85" s="12" t="s">
        <v>29</v>
      </c>
      <c r="S85" s="12">
        <v>1</v>
      </c>
      <c r="T85" s="12">
        <f t="shared" si="2"/>
        <v>49</v>
      </c>
    </row>
    <row r="86" spans="1:20">
      <c r="A86" s="11">
        <v>6101</v>
      </c>
      <c r="B86" s="6" t="s">
        <v>105</v>
      </c>
      <c r="C86" s="12">
        <v>24</v>
      </c>
      <c r="D86" s="12">
        <v>26</v>
      </c>
      <c r="E86" s="12">
        <v>34</v>
      </c>
      <c r="F86" s="12">
        <v>30</v>
      </c>
      <c r="G86" s="12">
        <v>31</v>
      </c>
      <c r="H86" s="12">
        <v>20</v>
      </c>
      <c r="I86" s="12">
        <v>17</v>
      </c>
      <c r="J86" s="12">
        <v>28</v>
      </c>
      <c r="K86" s="12">
        <v>22</v>
      </c>
      <c r="L86" s="12">
        <v>22</v>
      </c>
      <c r="M86" s="12">
        <v>22</v>
      </c>
      <c r="N86" s="12">
        <v>10</v>
      </c>
      <c r="O86" s="12">
        <v>15</v>
      </c>
      <c r="P86" s="12">
        <v>9</v>
      </c>
      <c r="Q86" s="12">
        <v>7</v>
      </c>
      <c r="R86" s="12">
        <v>2</v>
      </c>
      <c r="S86" s="12">
        <v>3</v>
      </c>
      <c r="T86" s="12">
        <f t="shared" si="2"/>
        <v>322</v>
      </c>
    </row>
    <row r="87" spans="1:20">
      <c r="A87" s="11">
        <v>6102</v>
      </c>
      <c r="B87" s="6" t="s">
        <v>106</v>
      </c>
      <c r="C87" s="12">
        <v>4</v>
      </c>
      <c r="D87" s="12">
        <v>5</v>
      </c>
      <c r="E87" s="12">
        <v>8</v>
      </c>
      <c r="F87" s="12">
        <v>10</v>
      </c>
      <c r="G87" s="12">
        <v>5</v>
      </c>
      <c r="H87" s="12">
        <v>3</v>
      </c>
      <c r="I87" s="12">
        <v>8</v>
      </c>
      <c r="J87" s="12">
        <v>8</v>
      </c>
      <c r="K87" s="12">
        <v>6</v>
      </c>
      <c r="L87" s="12">
        <v>6</v>
      </c>
      <c r="M87" s="12">
        <v>9</v>
      </c>
      <c r="N87" s="12">
        <v>4</v>
      </c>
      <c r="O87" s="12">
        <v>2</v>
      </c>
      <c r="P87" s="12">
        <v>2</v>
      </c>
      <c r="Q87" s="12">
        <v>1</v>
      </c>
      <c r="R87" s="12">
        <v>1</v>
      </c>
      <c r="S87" s="12">
        <v>1</v>
      </c>
      <c r="T87" s="12">
        <f t="shared" si="2"/>
        <v>83</v>
      </c>
    </row>
    <row r="88" spans="1:20">
      <c r="A88" s="11">
        <v>6103</v>
      </c>
      <c r="B88" s="6" t="s">
        <v>107</v>
      </c>
      <c r="C88" s="12">
        <v>12</v>
      </c>
      <c r="D88" s="12">
        <v>19</v>
      </c>
      <c r="E88" s="12">
        <v>10</v>
      </c>
      <c r="F88" s="12">
        <v>18</v>
      </c>
      <c r="G88" s="12">
        <v>10</v>
      </c>
      <c r="H88" s="12">
        <v>10</v>
      </c>
      <c r="I88" s="12">
        <v>13</v>
      </c>
      <c r="J88" s="12">
        <v>19</v>
      </c>
      <c r="K88" s="12">
        <v>12</v>
      </c>
      <c r="L88" s="12">
        <v>15</v>
      </c>
      <c r="M88" s="12">
        <v>14</v>
      </c>
      <c r="N88" s="12">
        <v>10</v>
      </c>
      <c r="O88" s="12">
        <v>11</v>
      </c>
      <c r="P88" s="12">
        <v>4</v>
      </c>
      <c r="Q88" s="12">
        <v>5</v>
      </c>
      <c r="R88" s="12">
        <v>4</v>
      </c>
      <c r="S88" s="12">
        <v>5</v>
      </c>
      <c r="T88" s="12">
        <f t="shared" si="2"/>
        <v>191</v>
      </c>
    </row>
    <row r="89" spans="1:20">
      <c r="A89" s="11">
        <v>6104</v>
      </c>
      <c r="B89" s="6" t="s">
        <v>108</v>
      </c>
      <c r="C89" s="12">
        <v>7</v>
      </c>
      <c r="D89" s="12">
        <v>11</v>
      </c>
      <c r="E89" s="12">
        <v>6</v>
      </c>
      <c r="F89" s="12">
        <v>7</v>
      </c>
      <c r="G89" s="12">
        <v>14</v>
      </c>
      <c r="H89" s="12">
        <v>15</v>
      </c>
      <c r="I89" s="12">
        <v>7</v>
      </c>
      <c r="J89" s="12">
        <v>8</v>
      </c>
      <c r="K89" s="12">
        <v>8</v>
      </c>
      <c r="L89" s="12">
        <v>12</v>
      </c>
      <c r="M89" s="12">
        <v>4</v>
      </c>
      <c r="N89" s="12">
        <v>6</v>
      </c>
      <c r="O89" s="12">
        <v>5</v>
      </c>
      <c r="P89" s="12">
        <v>2</v>
      </c>
      <c r="Q89" s="12">
        <v>2</v>
      </c>
      <c r="R89" s="12" t="s">
        <v>29</v>
      </c>
      <c r="S89" s="12">
        <v>1</v>
      </c>
      <c r="T89" s="12">
        <f t="shared" si="2"/>
        <v>115</v>
      </c>
    </row>
    <row r="90" spans="1:20">
      <c r="A90" s="11">
        <v>6201</v>
      </c>
      <c r="B90" s="6" t="s">
        <v>110</v>
      </c>
      <c r="C90" s="12">
        <v>6</v>
      </c>
      <c r="D90" s="12">
        <v>15</v>
      </c>
      <c r="E90" s="12">
        <v>11</v>
      </c>
      <c r="F90" s="12">
        <v>9</v>
      </c>
      <c r="G90" s="12">
        <v>13</v>
      </c>
      <c r="H90" s="12">
        <v>18</v>
      </c>
      <c r="I90" s="12">
        <v>16</v>
      </c>
      <c r="J90" s="12">
        <v>14</v>
      </c>
      <c r="K90" s="12">
        <v>9</v>
      </c>
      <c r="L90" s="12">
        <v>5</v>
      </c>
      <c r="M90" s="12">
        <v>10</v>
      </c>
      <c r="N90" s="12">
        <v>4</v>
      </c>
      <c r="O90" s="12">
        <v>7</v>
      </c>
      <c r="P90" s="12">
        <v>5</v>
      </c>
      <c r="Q90" s="12">
        <v>3</v>
      </c>
      <c r="R90" s="12">
        <v>1</v>
      </c>
      <c r="S90" s="12">
        <v>2</v>
      </c>
      <c r="T90" s="12">
        <f t="shared" si="2"/>
        <v>148</v>
      </c>
    </row>
    <row r="91" spans="1:20">
      <c r="A91" s="11">
        <v>6202</v>
      </c>
      <c r="B91" s="6" t="s">
        <v>111</v>
      </c>
      <c r="C91" s="12">
        <v>9</v>
      </c>
      <c r="D91" s="12">
        <v>4</v>
      </c>
      <c r="E91" s="12">
        <v>12</v>
      </c>
      <c r="F91" s="12">
        <v>16</v>
      </c>
      <c r="G91" s="12">
        <v>11</v>
      </c>
      <c r="H91" s="12">
        <v>7</v>
      </c>
      <c r="I91" s="12">
        <v>5</v>
      </c>
      <c r="J91" s="12">
        <v>12</v>
      </c>
      <c r="K91" s="12">
        <v>6</v>
      </c>
      <c r="L91" s="12">
        <v>10</v>
      </c>
      <c r="M91" s="12">
        <v>9</v>
      </c>
      <c r="N91" s="12">
        <v>8</v>
      </c>
      <c r="O91" s="12">
        <v>5</v>
      </c>
      <c r="P91" s="12">
        <v>5</v>
      </c>
      <c r="Q91" s="12">
        <v>4</v>
      </c>
      <c r="R91" s="12">
        <v>2</v>
      </c>
      <c r="S91" s="12">
        <v>2</v>
      </c>
      <c r="T91" s="12">
        <f t="shared" si="2"/>
        <v>127</v>
      </c>
    </row>
    <row r="92" spans="1:20">
      <c r="A92" s="11">
        <v>6203</v>
      </c>
      <c r="B92" s="6" t="s">
        <v>112</v>
      </c>
      <c r="C92" s="12">
        <v>9</v>
      </c>
      <c r="D92" s="12">
        <v>9</v>
      </c>
      <c r="E92" s="12">
        <v>7</v>
      </c>
      <c r="F92" s="12">
        <v>9</v>
      </c>
      <c r="G92" s="12">
        <v>8</v>
      </c>
      <c r="H92" s="12">
        <v>7</v>
      </c>
      <c r="I92" s="12">
        <v>6</v>
      </c>
      <c r="J92" s="12">
        <v>6</v>
      </c>
      <c r="K92" s="12">
        <v>4</v>
      </c>
      <c r="L92" s="12">
        <v>5</v>
      </c>
      <c r="M92" s="12">
        <v>11</v>
      </c>
      <c r="N92" s="12">
        <v>5</v>
      </c>
      <c r="O92" s="12" t="s">
        <v>29</v>
      </c>
      <c r="P92" s="12">
        <v>5</v>
      </c>
      <c r="Q92" s="12">
        <v>1</v>
      </c>
      <c r="R92" s="12">
        <v>2</v>
      </c>
      <c r="S92" s="12">
        <v>1</v>
      </c>
      <c r="T92" s="12">
        <f t="shared" si="2"/>
        <v>95</v>
      </c>
    </row>
    <row r="93" spans="1:20">
      <c r="A93" s="11">
        <v>6204</v>
      </c>
      <c r="B93" s="6" t="s">
        <v>113</v>
      </c>
      <c r="C93" s="12">
        <v>15</v>
      </c>
      <c r="D93" s="12">
        <v>10</v>
      </c>
      <c r="E93" s="12">
        <v>14</v>
      </c>
      <c r="F93" s="12">
        <v>15</v>
      </c>
      <c r="G93" s="12">
        <v>15</v>
      </c>
      <c r="H93" s="12">
        <v>8</v>
      </c>
      <c r="I93" s="12">
        <v>6</v>
      </c>
      <c r="J93" s="12">
        <v>6</v>
      </c>
      <c r="K93" s="12">
        <v>8</v>
      </c>
      <c r="L93" s="12">
        <v>8</v>
      </c>
      <c r="M93" s="12">
        <v>8</v>
      </c>
      <c r="N93" s="12">
        <v>6</v>
      </c>
      <c r="O93" s="12">
        <v>3</v>
      </c>
      <c r="P93" s="12">
        <v>7</v>
      </c>
      <c r="Q93" s="12">
        <v>1</v>
      </c>
      <c r="R93" s="12">
        <v>2</v>
      </c>
      <c r="S93" s="12">
        <v>5</v>
      </c>
      <c r="T93" s="12">
        <f t="shared" si="2"/>
        <v>137</v>
      </c>
    </row>
    <row r="94" spans="1:20">
      <c r="A94" s="11">
        <v>6205</v>
      </c>
      <c r="B94" s="6" t="s">
        <v>114</v>
      </c>
      <c r="C94" s="12">
        <v>6</v>
      </c>
      <c r="D94" s="12">
        <v>8</v>
      </c>
      <c r="E94" s="12">
        <v>4</v>
      </c>
      <c r="F94" s="12">
        <v>9</v>
      </c>
      <c r="G94" s="12">
        <v>11</v>
      </c>
      <c r="H94" s="12">
        <v>3</v>
      </c>
      <c r="I94" s="12">
        <v>1</v>
      </c>
      <c r="J94" s="12">
        <v>4</v>
      </c>
      <c r="K94" s="12">
        <v>6</v>
      </c>
      <c r="L94" s="12">
        <v>6</v>
      </c>
      <c r="M94" s="12">
        <v>9</v>
      </c>
      <c r="N94" s="12">
        <v>1</v>
      </c>
      <c r="O94" s="12">
        <v>5</v>
      </c>
      <c r="P94" s="12">
        <v>4</v>
      </c>
      <c r="Q94" s="12">
        <v>4</v>
      </c>
      <c r="R94" s="12">
        <v>2</v>
      </c>
      <c r="S94" s="12">
        <v>2</v>
      </c>
      <c r="T94" s="12">
        <f t="shared" si="2"/>
        <v>85</v>
      </c>
    </row>
    <row r="95" spans="1:20">
      <c r="A95" s="11">
        <v>6206</v>
      </c>
      <c r="B95" s="6" t="s">
        <v>115</v>
      </c>
      <c r="C95" s="12">
        <v>5</v>
      </c>
      <c r="D95" s="12">
        <v>5</v>
      </c>
      <c r="E95" s="12">
        <v>2</v>
      </c>
      <c r="F95" s="12">
        <v>1</v>
      </c>
      <c r="G95" s="12">
        <v>3</v>
      </c>
      <c r="H95" s="12">
        <v>7</v>
      </c>
      <c r="I95" s="12">
        <v>2</v>
      </c>
      <c r="J95" s="12">
        <v>2</v>
      </c>
      <c r="K95" s="12">
        <v>1</v>
      </c>
      <c r="L95" s="12">
        <v>3</v>
      </c>
      <c r="M95" s="12">
        <v>3</v>
      </c>
      <c r="N95" s="12">
        <v>2</v>
      </c>
      <c r="O95" s="12" t="s">
        <v>29</v>
      </c>
      <c r="P95" s="12">
        <v>1</v>
      </c>
      <c r="Q95" s="12">
        <v>1</v>
      </c>
      <c r="R95" s="12">
        <v>4</v>
      </c>
      <c r="S95" s="12">
        <v>1</v>
      </c>
      <c r="T95" s="12">
        <f t="shared" si="2"/>
        <v>43</v>
      </c>
    </row>
    <row r="96" spans="1:20">
      <c r="A96" s="11">
        <v>6207</v>
      </c>
      <c r="B96" s="6" t="s">
        <v>116</v>
      </c>
      <c r="C96" s="12" t="s">
        <v>29</v>
      </c>
      <c r="D96" s="12">
        <v>5</v>
      </c>
      <c r="E96" s="12">
        <v>5</v>
      </c>
      <c r="F96" s="12">
        <v>3</v>
      </c>
      <c r="G96" s="12">
        <v>6</v>
      </c>
      <c r="H96" s="12">
        <v>3</v>
      </c>
      <c r="I96" s="12">
        <v>5</v>
      </c>
      <c r="J96" s="12">
        <v>4</v>
      </c>
      <c r="K96" s="12">
        <v>4</v>
      </c>
      <c r="L96" s="12">
        <v>5</v>
      </c>
      <c r="M96" s="12">
        <v>2</v>
      </c>
      <c r="N96" s="12">
        <v>3</v>
      </c>
      <c r="O96" s="12">
        <v>1</v>
      </c>
      <c r="P96" s="12">
        <v>3</v>
      </c>
      <c r="Q96" s="12" t="s">
        <v>29</v>
      </c>
      <c r="R96" s="12">
        <v>1</v>
      </c>
      <c r="S96" s="12">
        <v>1</v>
      </c>
      <c r="T96" s="12">
        <f t="shared" si="2"/>
        <v>51</v>
      </c>
    </row>
    <row r="97" spans="1:20">
      <c r="A97" s="11">
        <v>6301</v>
      </c>
      <c r="B97" s="6" t="s">
        <v>118</v>
      </c>
      <c r="C97" s="12">
        <v>21</v>
      </c>
      <c r="D97" s="12">
        <v>22</v>
      </c>
      <c r="E97" s="12">
        <v>30</v>
      </c>
      <c r="F97" s="12">
        <v>24</v>
      </c>
      <c r="G97" s="12">
        <v>16</v>
      </c>
      <c r="H97" s="12">
        <v>23</v>
      </c>
      <c r="I97" s="12">
        <v>22</v>
      </c>
      <c r="J97" s="12">
        <v>17</v>
      </c>
      <c r="K97" s="12">
        <v>18</v>
      </c>
      <c r="L97" s="12">
        <v>12</v>
      </c>
      <c r="M97" s="12">
        <v>17</v>
      </c>
      <c r="N97" s="12">
        <v>13</v>
      </c>
      <c r="O97" s="12">
        <v>10</v>
      </c>
      <c r="P97" s="12">
        <v>5</v>
      </c>
      <c r="Q97" s="12">
        <v>9</v>
      </c>
      <c r="R97" s="12">
        <v>5</v>
      </c>
      <c r="S97" s="12">
        <v>6</v>
      </c>
      <c r="T97" s="12">
        <f t="shared" si="2"/>
        <v>270</v>
      </c>
    </row>
    <row r="98" spans="1:20">
      <c r="A98" s="11">
        <v>6302</v>
      </c>
      <c r="B98" s="6" t="s">
        <v>53</v>
      </c>
      <c r="C98" s="12">
        <v>3</v>
      </c>
      <c r="D98" s="12">
        <v>6</v>
      </c>
      <c r="E98" s="12">
        <v>6</v>
      </c>
      <c r="F98" s="12">
        <v>10</v>
      </c>
      <c r="G98" s="12">
        <v>10</v>
      </c>
      <c r="H98" s="12">
        <v>7</v>
      </c>
      <c r="I98" s="12">
        <v>5</v>
      </c>
      <c r="J98" s="12">
        <v>3</v>
      </c>
      <c r="K98" s="12">
        <v>11</v>
      </c>
      <c r="L98" s="12">
        <v>9</v>
      </c>
      <c r="M98" s="12">
        <v>4</v>
      </c>
      <c r="N98" s="12">
        <v>3</v>
      </c>
      <c r="O98" s="12">
        <v>2</v>
      </c>
      <c r="P98" s="12">
        <v>1</v>
      </c>
      <c r="Q98" s="12">
        <v>3</v>
      </c>
      <c r="R98" s="12">
        <v>7</v>
      </c>
      <c r="S98" s="12">
        <v>3</v>
      </c>
      <c r="T98" s="12">
        <f t="shared" si="2"/>
        <v>93</v>
      </c>
    </row>
    <row r="99" spans="1:20">
      <c r="A99" s="11">
        <v>6303</v>
      </c>
      <c r="B99" s="6" t="s">
        <v>119</v>
      </c>
      <c r="C99" s="12">
        <v>2</v>
      </c>
      <c r="D99" s="12">
        <v>1</v>
      </c>
      <c r="E99" s="12">
        <v>8</v>
      </c>
      <c r="F99" s="12">
        <v>3</v>
      </c>
      <c r="G99" s="12">
        <v>5</v>
      </c>
      <c r="H99" s="12">
        <v>3</v>
      </c>
      <c r="I99" s="12">
        <v>4</v>
      </c>
      <c r="J99" s="12">
        <v>2</v>
      </c>
      <c r="K99" s="12">
        <v>3</v>
      </c>
      <c r="L99" s="12">
        <v>2</v>
      </c>
      <c r="M99" s="12">
        <v>3</v>
      </c>
      <c r="N99" s="12">
        <v>2</v>
      </c>
      <c r="O99" s="12">
        <v>3</v>
      </c>
      <c r="P99" s="12">
        <v>1</v>
      </c>
      <c r="Q99" s="12">
        <v>2</v>
      </c>
      <c r="R99" s="12">
        <v>3</v>
      </c>
      <c r="S99" s="12">
        <v>1</v>
      </c>
      <c r="T99" s="12">
        <f t="shared" si="2"/>
        <v>48</v>
      </c>
    </row>
    <row r="100" spans="1:20">
      <c r="A100" s="11">
        <v>6401</v>
      </c>
      <c r="B100" s="6" t="s">
        <v>121</v>
      </c>
      <c r="C100" s="12">
        <v>352</v>
      </c>
      <c r="D100" s="12">
        <v>383</v>
      </c>
      <c r="E100" s="12">
        <v>403</v>
      </c>
      <c r="F100" s="12">
        <v>408</v>
      </c>
      <c r="G100" s="12">
        <v>367</v>
      </c>
      <c r="H100" s="12">
        <v>331</v>
      </c>
      <c r="I100" s="12">
        <v>277</v>
      </c>
      <c r="J100" s="12">
        <v>243</v>
      </c>
      <c r="K100" s="12">
        <v>243</v>
      </c>
      <c r="L100" s="12">
        <v>225</v>
      </c>
      <c r="M100" s="12">
        <v>170</v>
      </c>
      <c r="N100" s="12">
        <v>141</v>
      </c>
      <c r="O100" s="12">
        <v>91</v>
      </c>
      <c r="P100" s="12">
        <v>77</v>
      </c>
      <c r="Q100" s="12">
        <v>64</v>
      </c>
      <c r="R100" s="12">
        <v>42</v>
      </c>
      <c r="S100" s="12">
        <v>38</v>
      </c>
      <c r="T100" s="12">
        <f t="shared" si="2"/>
        <v>3855</v>
      </c>
    </row>
    <row r="101" spans="1:20">
      <c r="A101" s="11">
        <v>6403</v>
      </c>
      <c r="B101" s="6" t="s">
        <v>122</v>
      </c>
      <c r="C101" s="12">
        <v>76</v>
      </c>
      <c r="D101" s="12">
        <v>97</v>
      </c>
      <c r="E101" s="12">
        <v>93</v>
      </c>
      <c r="F101" s="12">
        <v>131</v>
      </c>
      <c r="G101" s="12">
        <v>98</v>
      </c>
      <c r="H101" s="12">
        <v>74</v>
      </c>
      <c r="I101" s="12">
        <v>79</v>
      </c>
      <c r="J101" s="12">
        <v>72</v>
      </c>
      <c r="K101" s="12">
        <v>79</v>
      </c>
      <c r="L101" s="12">
        <v>67</v>
      </c>
      <c r="M101" s="12">
        <v>51</v>
      </c>
      <c r="N101" s="12">
        <v>39</v>
      </c>
      <c r="O101" s="12">
        <v>27</v>
      </c>
      <c r="P101" s="12">
        <v>28</v>
      </c>
      <c r="Q101" s="12">
        <v>7</v>
      </c>
      <c r="R101" s="12">
        <v>13</v>
      </c>
      <c r="S101" s="12">
        <v>9</v>
      </c>
      <c r="T101" s="12">
        <f t="shared" si="2"/>
        <v>1040</v>
      </c>
    </row>
    <row r="102" spans="1:20">
      <c r="A102" s="11">
        <v>6501</v>
      </c>
      <c r="B102" s="6" t="s">
        <v>124</v>
      </c>
      <c r="C102" s="12">
        <v>41</v>
      </c>
      <c r="D102" s="12">
        <v>39</v>
      </c>
      <c r="E102" s="12">
        <v>62</v>
      </c>
      <c r="F102" s="12">
        <v>77</v>
      </c>
      <c r="G102" s="12">
        <v>61</v>
      </c>
      <c r="H102" s="12">
        <v>40</v>
      </c>
      <c r="I102" s="12">
        <v>45</v>
      </c>
      <c r="J102" s="12">
        <v>51</v>
      </c>
      <c r="K102" s="12">
        <v>46</v>
      </c>
      <c r="L102" s="12">
        <v>46</v>
      </c>
      <c r="M102" s="12">
        <v>38</v>
      </c>
      <c r="N102" s="12">
        <v>24</v>
      </c>
      <c r="O102" s="12">
        <v>15</v>
      </c>
      <c r="P102" s="12">
        <v>13</v>
      </c>
      <c r="Q102" s="12">
        <v>12</v>
      </c>
      <c r="R102" s="12">
        <v>3</v>
      </c>
      <c r="S102" s="12">
        <v>6</v>
      </c>
      <c r="T102" s="12">
        <f t="shared" si="2"/>
        <v>619</v>
      </c>
    </row>
    <row r="103" spans="1:20">
      <c r="A103" s="11">
        <v>6503</v>
      </c>
      <c r="B103" s="6" t="s">
        <v>125</v>
      </c>
      <c r="C103" s="12">
        <v>13</v>
      </c>
      <c r="D103" s="12">
        <v>6</v>
      </c>
      <c r="E103" s="12">
        <v>24</v>
      </c>
      <c r="F103" s="12">
        <v>19</v>
      </c>
      <c r="G103" s="12">
        <v>13</v>
      </c>
      <c r="H103" s="12">
        <v>10</v>
      </c>
      <c r="I103" s="12">
        <v>6</v>
      </c>
      <c r="J103" s="12">
        <v>9</v>
      </c>
      <c r="K103" s="12">
        <v>12</v>
      </c>
      <c r="L103" s="12">
        <v>13</v>
      </c>
      <c r="M103" s="12">
        <v>12</v>
      </c>
      <c r="N103" s="12">
        <v>3</v>
      </c>
      <c r="O103" s="12">
        <v>4</v>
      </c>
      <c r="P103" s="12">
        <v>5</v>
      </c>
      <c r="Q103" s="12">
        <v>1</v>
      </c>
      <c r="R103" s="12">
        <v>1</v>
      </c>
      <c r="S103" s="12">
        <v>2</v>
      </c>
      <c r="T103" s="12">
        <f t="shared" si="2"/>
        <v>153</v>
      </c>
    </row>
    <row r="104" spans="1:20">
      <c r="A104" s="11">
        <v>6505</v>
      </c>
      <c r="B104" s="6" t="s">
        <v>126</v>
      </c>
      <c r="C104" s="12">
        <v>8</v>
      </c>
      <c r="D104" s="12">
        <v>5</v>
      </c>
      <c r="E104" s="12" t="s">
        <v>29</v>
      </c>
      <c r="F104" s="12">
        <v>4</v>
      </c>
      <c r="G104" s="12">
        <v>6</v>
      </c>
      <c r="H104" s="12">
        <v>5</v>
      </c>
      <c r="I104" s="12">
        <v>2</v>
      </c>
      <c r="J104" s="12">
        <v>1</v>
      </c>
      <c r="K104" s="12">
        <v>4</v>
      </c>
      <c r="L104" s="12">
        <v>2</v>
      </c>
      <c r="M104" s="12">
        <v>2</v>
      </c>
      <c r="N104" s="12">
        <v>3</v>
      </c>
      <c r="O104" s="12">
        <v>1</v>
      </c>
      <c r="P104" s="12">
        <v>2</v>
      </c>
      <c r="Q104" s="12" t="s">
        <v>29</v>
      </c>
      <c r="R104" s="12" t="s">
        <v>29</v>
      </c>
      <c r="S104" s="12" t="s">
        <v>29</v>
      </c>
      <c r="T104" s="12">
        <f t="shared" si="2"/>
        <v>45</v>
      </c>
    </row>
    <row r="105" spans="1:20">
      <c r="A105" s="11">
        <v>6594</v>
      </c>
      <c r="B105" s="6" t="s">
        <v>127</v>
      </c>
      <c r="C105" s="12" t="s">
        <v>29</v>
      </c>
      <c r="D105" s="12" t="s">
        <v>29</v>
      </c>
      <c r="E105" s="12" t="s">
        <v>29</v>
      </c>
      <c r="F105" s="12" t="s">
        <v>29</v>
      </c>
      <c r="G105" s="12" t="s">
        <v>29</v>
      </c>
      <c r="H105" s="12" t="s">
        <v>29</v>
      </c>
      <c r="I105" s="12" t="s">
        <v>29</v>
      </c>
      <c r="J105" s="12" t="s">
        <v>29</v>
      </c>
      <c r="K105" s="12" t="s">
        <v>29</v>
      </c>
      <c r="L105" s="12" t="s">
        <v>29</v>
      </c>
      <c r="M105" s="12" t="s">
        <v>29</v>
      </c>
      <c r="N105" s="12" t="s">
        <v>29</v>
      </c>
      <c r="O105" s="12" t="s">
        <v>29</v>
      </c>
      <c r="P105" s="12" t="s">
        <v>29</v>
      </c>
      <c r="Q105" s="12" t="s">
        <v>29</v>
      </c>
      <c r="R105" s="12" t="s">
        <v>29</v>
      </c>
      <c r="S105" s="12" t="s">
        <v>29</v>
      </c>
      <c r="T105" s="12" t="s">
        <v>29</v>
      </c>
    </row>
    <row r="106" spans="1:20">
      <c r="A106" s="11">
        <v>6595</v>
      </c>
      <c r="B106" s="6" t="s">
        <v>128</v>
      </c>
      <c r="C106" s="12" t="s">
        <v>29</v>
      </c>
      <c r="D106" s="12" t="s">
        <v>29</v>
      </c>
      <c r="E106" s="12" t="s">
        <v>29</v>
      </c>
      <c r="F106" s="12" t="s">
        <v>29</v>
      </c>
      <c r="G106" s="12" t="s">
        <v>29</v>
      </c>
      <c r="H106" s="12" t="s">
        <v>29</v>
      </c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  <c r="N106" s="12">
        <v>1</v>
      </c>
      <c r="O106" s="12" t="s">
        <v>29</v>
      </c>
      <c r="P106" s="12" t="s">
        <v>29</v>
      </c>
      <c r="Q106" s="12" t="s">
        <v>29</v>
      </c>
      <c r="R106" s="12" t="s">
        <v>29</v>
      </c>
      <c r="S106" s="12" t="s">
        <v>29</v>
      </c>
      <c r="T106" s="12">
        <f t="shared" si="2"/>
        <v>1</v>
      </c>
    </row>
    <row r="107" spans="1:20">
      <c r="A107" s="11">
        <v>6597</v>
      </c>
      <c r="B107" s="6" t="s">
        <v>129</v>
      </c>
      <c r="C107" s="12">
        <v>84</v>
      </c>
      <c r="D107" s="12">
        <v>66</v>
      </c>
      <c r="E107" s="12">
        <v>91</v>
      </c>
      <c r="F107" s="12">
        <v>79</v>
      </c>
      <c r="G107" s="12">
        <v>84</v>
      </c>
      <c r="H107" s="12">
        <v>59</v>
      </c>
      <c r="I107" s="12">
        <v>53</v>
      </c>
      <c r="J107" s="12">
        <v>52</v>
      </c>
      <c r="K107" s="12">
        <v>43</v>
      </c>
      <c r="L107" s="12">
        <v>44</v>
      </c>
      <c r="M107" s="12">
        <v>34</v>
      </c>
      <c r="N107" s="12">
        <v>20</v>
      </c>
      <c r="O107" s="12">
        <v>22</v>
      </c>
      <c r="P107" s="12">
        <v>18</v>
      </c>
      <c r="Q107" s="12">
        <v>11</v>
      </c>
      <c r="R107" s="12">
        <v>6</v>
      </c>
      <c r="S107" s="12">
        <v>7</v>
      </c>
      <c r="T107" s="12">
        <f t="shared" si="2"/>
        <v>773</v>
      </c>
    </row>
    <row r="108" spans="1:20">
      <c r="A108" s="11">
        <v>6598</v>
      </c>
      <c r="B108" s="6" t="s">
        <v>130</v>
      </c>
      <c r="C108" s="12">
        <v>13</v>
      </c>
      <c r="D108" s="12">
        <v>8</v>
      </c>
      <c r="E108" s="12">
        <v>9</v>
      </c>
      <c r="F108" s="12">
        <v>8</v>
      </c>
      <c r="G108" s="12">
        <v>9</v>
      </c>
      <c r="H108" s="12">
        <v>5</v>
      </c>
      <c r="I108" s="12">
        <v>6</v>
      </c>
      <c r="J108" s="12">
        <v>8</v>
      </c>
      <c r="K108" s="12">
        <v>3</v>
      </c>
      <c r="L108" s="12">
        <v>4</v>
      </c>
      <c r="M108" s="12">
        <v>6</v>
      </c>
      <c r="N108" s="12">
        <v>2</v>
      </c>
      <c r="O108" s="12">
        <v>5</v>
      </c>
      <c r="P108" s="12">
        <v>1</v>
      </c>
      <c r="Q108" s="12">
        <v>2</v>
      </c>
      <c r="R108" s="12" t="s">
        <v>29</v>
      </c>
      <c r="S108" s="12">
        <v>2</v>
      </c>
      <c r="T108" s="12">
        <f t="shared" si="2"/>
        <v>91</v>
      </c>
    </row>
    <row r="109" spans="1:20">
      <c r="A109" s="10"/>
      <c r="B109" s="10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</row>
    <row r="110" spans="1:20">
      <c r="A110" s="6" t="s">
        <v>131</v>
      </c>
    </row>
  </sheetData>
  <mergeCells count="4">
    <mergeCell ref="C10:S10"/>
    <mergeCell ref="T10:T11"/>
    <mergeCell ref="A10:A11"/>
    <mergeCell ref="B10:B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10"/>
  <sheetViews>
    <sheetView workbookViewId="0">
      <selection activeCell="F1" sqref="F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3" width="7.5703125" style="6" customWidth="1"/>
    <col min="4" max="4" width="7.42578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  <col min="21" max="21" width="11.42578125" style="6"/>
  </cols>
  <sheetData>
    <row r="1" spans="1:20">
      <c r="C1" s="7" t="s">
        <v>14</v>
      </c>
    </row>
    <row r="7" spans="1:20">
      <c r="A7" s="6" t="s">
        <v>4</v>
      </c>
    </row>
    <row r="8" spans="1:20">
      <c r="A8" s="6" t="s">
        <v>132</v>
      </c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29" t="s">
        <v>16</v>
      </c>
      <c r="B10" s="29" t="s">
        <v>17</v>
      </c>
      <c r="C10" s="27" t="s">
        <v>133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31" t="s">
        <v>134</v>
      </c>
    </row>
    <row r="11" spans="1:20">
      <c r="A11" s="30"/>
      <c r="B11" s="30"/>
      <c r="C11" s="14" t="s">
        <v>135</v>
      </c>
      <c r="D11" s="14" t="s">
        <v>136</v>
      </c>
      <c r="E11" s="14" t="s">
        <v>137</v>
      </c>
      <c r="F11" s="14" t="s">
        <v>138</v>
      </c>
      <c r="G11" s="14" t="s">
        <v>139</v>
      </c>
      <c r="H11" s="14" t="s">
        <v>140</v>
      </c>
      <c r="I11" s="14" t="s">
        <v>141</v>
      </c>
      <c r="J11" s="14" t="s">
        <v>142</v>
      </c>
      <c r="K11" s="14" t="s">
        <v>143</v>
      </c>
      <c r="L11" s="14" t="s">
        <v>144</v>
      </c>
      <c r="M11" s="14" t="s">
        <v>145</v>
      </c>
      <c r="N11" s="14" t="s">
        <v>146</v>
      </c>
      <c r="O11" s="14" t="s">
        <v>147</v>
      </c>
      <c r="P11" s="14" t="s">
        <v>148</v>
      </c>
      <c r="Q11" s="14" t="s">
        <v>149</v>
      </c>
      <c r="R11" s="14" t="s">
        <v>150</v>
      </c>
      <c r="S11" s="14" t="s">
        <v>151</v>
      </c>
      <c r="T11" s="30"/>
    </row>
    <row r="13" spans="1:20">
      <c r="A13" s="11" t="s">
        <v>24</v>
      </c>
      <c r="C13" s="12">
        <f t="shared" ref="C13:T13" si="0">SUM(C15:C108)</f>
        <v>1877</v>
      </c>
      <c r="D13" s="12">
        <f t="shared" si="0"/>
        <v>1898</v>
      </c>
      <c r="E13" s="12">
        <f t="shared" si="0"/>
        <v>2296</v>
      </c>
      <c r="F13" s="12">
        <f t="shared" si="0"/>
        <v>2367</v>
      </c>
      <c r="G13" s="12">
        <f t="shared" si="0"/>
        <v>2107</v>
      </c>
      <c r="H13" s="12">
        <f t="shared" si="0"/>
        <v>1806</v>
      </c>
      <c r="I13" s="12">
        <f t="shared" si="0"/>
        <v>1757</v>
      </c>
      <c r="J13" s="12">
        <f t="shared" si="0"/>
        <v>1730</v>
      </c>
      <c r="K13" s="12">
        <f t="shared" si="0"/>
        <v>1616</v>
      </c>
      <c r="L13" s="12">
        <f t="shared" si="0"/>
        <v>1464</v>
      </c>
      <c r="M13" s="12">
        <f t="shared" si="0"/>
        <v>1121</v>
      </c>
      <c r="N13" s="12">
        <f t="shared" si="0"/>
        <v>893</v>
      </c>
      <c r="O13" s="12">
        <f t="shared" si="0"/>
        <v>696</v>
      </c>
      <c r="P13" s="12">
        <f t="shared" si="0"/>
        <v>521</v>
      </c>
      <c r="Q13" s="12">
        <f t="shared" si="0"/>
        <v>416</v>
      </c>
      <c r="R13" s="12">
        <f t="shared" si="0"/>
        <v>298</v>
      </c>
      <c r="S13" s="12">
        <f t="shared" si="0"/>
        <v>309</v>
      </c>
      <c r="T13" s="12">
        <f t="shared" si="0"/>
        <v>23172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6" t="s">
        <v>26</v>
      </c>
      <c r="C15" s="12">
        <v>35</v>
      </c>
      <c r="D15" s="12">
        <v>30</v>
      </c>
      <c r="E15" s="12">
        <v>54</v>
      </c>
      <c r="F15" s="12">
        <v>39</v>
      </c>
      <c r="G15" s="12">
        <v>32</v>
      </c>
      <c r="H15" s="12">
        <v>23</v>
      </c>
      <c r="I15" s="12">
        <v>16</v>
      </c>
      <c r="J15" s="12">
        <v>29</v>
      </c>
      <c r="K15" s="12">
        <v>25</v>
      </c>
      <c r="L15" s="12">
        <v>18</v>
      </c>
      <c r="M15" s="12">
        <v>17</v>
      </c>
      <c r="N15" s="12">
        <v>19</v>
      </c>
      <c r="O15" s="12">
        <v>8</v>
      </c>
      <c r="P15" s="12">
        <v>7</v>
      </c>
      <c r="Q15" s="12">
        <v>10</v>
      </c>
      <c r="R15" s="12">
        <v>3</v>
      </c>
      <c r="S15" s="12">
        <v>3</v>
      </c>
      <c r="T15" s="12">
        <f>SUM(C15:S15)</f>
        <v>368</v>
      </c>
    </row>
    <row r="16" spans="1:20">
      <c r="A16" s="11">
        <v>5103</v>
      </c>
      <c r="B16" s="6" t="s">
        <v>27</v>
      </c>
      <c r="C16" s="12">
        <v>16</v>
      </c>
      <c r="D16" s="12">
        <v>22</v>
      </c>
      <c r="E16" s="12">
        <v>16</v>
      </c>
      <c r="F16" s="12">
        <v>18</v>
      </c>
      <c r="G16" s="12">
        <v>13</v>
      </c>
      <c r="H16" s="12">
        <v>13</v>
      </c>
      <c r="I16" s="12">
        <v>9</v>
      </c>
      <c r="J16" s="12">
        <v>11</v>
      </c>
      <c r="K16" s="12">
        <v>10</v>
      </c>
      <c r="L16" s="12">
        <v>12</v>
      </c>
      <c r="M16" s="12">
        <v>7</v>
      </c>
      <c r="N16" s="12">
        <v>5</v>
      </c>
      <c r="O16" s="12">
        <v>9</v>
      </c>
      <c r="P16" s="12">
        <v>2</v>
      </c>
      <c r="Q16" s="12">
        <v>1</v>
      </c>
      <c r="R16" s="12">
        <v>1</v>
      </c>
      <c r="S16" s="12">
        <v>2</v>
      </c>
      <c r="T16" s="12">
        <f t="shared" ref="T16:T22" si="1">SUM(C16:S16)</f>
        <v>167</v>
      </c>
    </row>
    <row r="17" spans="1:20">
      <c r="A17" s="11">
        <v>5197</v>
      </c>
      <c r="B17" s="6" t="s">
        <v>28</v>
      </c>
      <c r="C17" s="12" t="s">
        <v>29</v>
      </c>
      <c r="D17" s="12">
        <v>1</v>
      </c>
      <c r="E17" s="12" t="s">
        <v>29</v>
      </c>
      <c r="F17" s="12" t="s">
        <v>29</v>
      </c>
      <c r="G17" s="12">
        <v>1</v>
      </c>
      <c r="H17" s="12" t="s">
        <v>29</v>
      </c>
      <c r="I17" s="12" t="s">
        <v>29</v>
      </c>
      <c r="J17" s="12" t="s">
        <v>29</v>
      </c>
      <c r="K17" s="12" t="s">
        <v>29</v>
      </c>
      <c r="L17" s="12" t="s">
        <v>29</v>
      </c>
      <c r="M17" s="12" t="s">
        <v>29</v>
      </c>
      <c r="N17" s="12" t="s">
        <v>29</v>
      </c>
      <c r="O17" s="12" t="s">
        <v>29</v>
      </c>
      <c r="P17" s="12" t="s">
        <v>29</v>
      </c>
      <c r="Q17" s="12" t="s">
        <v>29</v>
      </c>
      <c r="R17" s="12" t="s">
        <v>29</v>
      </c>
      <c r="S17" s="12" t="s">
        <v>29</v>
      </c>
      <c r="T17" s="12">
        <f t="shared" si="1"/>
        <v>2</v>
      </c>
    </row>
    <row r="18" spans="1:20">
      <c r="A18" s="11">
        <v>5201</v>
      </c>
      <c r="B18" s="6" t="s">
        <v>31</v>
      </c>
      <c r="C18" s="12">
        <v>95</v>
      </c>
      <c r="D18" s="12">
        <v>92</v>
      </c>
      <c r="E18" s="12">
        <v>154</v>
      </c>
      <c r="F18" s="12">
        <v>141</v>
      </c>
      <c r="G18" s="12">
        <v>120</v>
      </c>
      <c r="H18" s="12">
        <v>106</v>
      </c>
      <c r="I18" s="12">
        <v>103</v>
      </c>
      <c r="J18" s="12">
        <v>94</v>
      </c>
      <c r="K18" s="12">
        <v>62</v>
      </c>
      <c r="L18" s="12">
        <v>76</v>
      </c>
      <c r="M18" s="12">
        <v>46</v>
      </c>
      <c r="N18" s="12">
        <v>34</v>
      </c>
      <c r="O18" s="12">
        <v>24</v>
      </c>
      <c r="P18" s="12">
        <v>21</v>
      </c>
      <c r="Q18" s="12">
        <v>18</v>
      </c>
      <c r="R18" s="12">
        <v>15</v>
      </c>
      <c r="S18" s="12">
        <v>9</v>
      </c>
      <c r="T18" s="12">
        <f t="shared" si="1"/>
        <v>1210</v>
      </c>
    </row>
    <row r="19" spans="1:20">
      <c r="A19" s="11">
        <v>5202</v>
      </c>
      <c r="B19" s="6" t="s">
        <v>32</v>
      </c>
      <c r="C19" s="12">
        <v>15</v>
      </c>
      <c r="D19" s="12">
        <v>17</v>
      </c>
      <c r="E19" s="12">
        <v>24</v>
      </c>
      <c r="F19" s="12">
        <v>22</v>
      </c>
      <c r="G19" s="12">
        <v>17</v>
      </c>
      <c r="H19" s="12">
        <v>21</v>
      </c>
      <c r="I19" s="12">
        <v>19</v>
      </c>
      <c r="J19" s="12">
        <v>20</v>
      </c>
      <c r="K19" s="12">
        <v>11</v>
      </c>
      <c r="L19" s="12">
        <v>12</v>
      </c>
      <c r="M19" s="12">
        <v>9</v>
      </c>
      <c r="N19" s="12">
        <v>8</v>
      </c>
      <c r="O19" s="12">
        <v>3</v>
      </c>
      <c r="P19" s="12">
        <v>6</v>
      </c>
      <c r="Q19" s="12">
        <v>3</v>
      </c>
      <c r="R19" s="12">
        <v>1</v>
      </c>
      <c r="S19" s="12">
        <v>5</v>
      </c>
      <c r="T19" s="12">
        <f t="shared" si="1"/>
        <v>213</v>
      </c>
    </row>
    <row r="20" spans="1:20">
      <c r="A20" s="11">
        <v>5205</v>
      </c>
      <c r="B20" s="6" t="s">
        <v>33</v>
      </c>
      <c r="C20" s="12">
        <v>24</v>
      </c>
      <c r="D20" s="12">
        <v>33</v>
      </c>
      <c r="E20" s="12">
        <v>37</v>
      </c>
      <c r="F20" s="12">
        <v>40</v>
      </c>
      <c r="G20" s="12">
        <v>50</v>
      </c>
      <c r="H20" s="12">
        <v>45</v>
      </c>
      <c r="I20" s="12">
        <v>32</v>
      </c>
      <c r="J20" s="12">
        <v>31</v>
      </c>
      <c r="K20" s="12">
        <v>33</v>
      </c>
      <c r="L20" s="12">
        <v>32</v>
      </c>
      <c r="M20" s="12">
        <v>29</v>
      </c>
      <c r="N20" s="12">
        <v>22</v>
      </c>
      <c r="O20" s="12">
        <v>15</v>
      </c>
      <c r="P20" s="12">
        <v>16</v>
      </c>
      <c r="Q20" s="12">
        <v>12</v>
      </c>
      <c r="R20" s="12">
        <v>7</v>
      </c>
      <c r="S20" s="12">
        <v>5</v>
      </c>
      <c r="T20" s="12">
        <f t="shared" si="1"/>
        <v>463</v>
      </c>
    </row>
    <row r="21" spans="1:20">
      <c r="A21" s="11">
        <v>5290</v>
      </c>
      <c r="B21" s="6" t="s">
        <v>34</v>
      </c>
      <c r="C21" s="12">
        <v>1</v>
      </c>
      <c r="D21" s="12">
        <v>4</v>
      </c>
      <c r="E21" s="12">
        <v>8</v>
      </c>
      <c r="F21" s="12">
        <v>6</v>
      </c>
      <c r="G21" s="12">
        <v>5</v>
      </c>
      <c r="H21" s="12">
        <v>5</v>
      </c>
      <c r="I21" s="12">
        <v>3</v>
      </c>
      <c r="J21" s="12">
        <v>2</v>
      </c>
      <c r="K21" s="12">
        <v>11</v>
      </c>
      <c r="L21" s="12">
        <v>2</v>
      </c>
      <c r="M21" s="12">
        <v>7</v>
      </c>
      <c r="N21" s="12">
        <v>3</v>
      </c>
      <c r="O21" s="12" t="s">
        <v>29</v>
      </c>
      <c r="P21" s="12" t="s">
        <v>29</v>
      </c>
      <c r="Q21" s="12">
        <v>4</v>
      </c>
      <c r="R21" s="12">
        <v>2</v>
      </c>
      <c r="S21" s="12">
        <v>1</v>
      </c>
      <c r="T21" s="12">
        <f t="shared" si="1"/>
        <v>64</v>
      </c>
    </row>
    <row r="22" spans="1:20">
      <c r="A22" s="11">
        <v>5294</v>
      </c>
      <c r="B22" s="6" t="s">
        <v>35</v>
      </c>
      <c r="C22" s="12" t="s">
        <v>29</v>
      </c>
      <c r="D22" s="12" t="s">
        <v>29</v>
      </c>
      <c r="E22" s="12" t="s">
        <v>29</v>
      </c>
      <c r="F22" s="12" t="s">
        <v>29</v>
      </c>
      <c r="G22" s="12">
        <v>1</v>
      </c>
      <c r="H22" s="12">
        <v>1</v>
      </c>
      <c r="I22" s="12" t="s">
        <v>29</v>
      </c>
      <c r="J22" s="12" t="s">
        <v>29</v>
      </c>
      <c r="K22" s="12" t="s">
        <v>29</v>
      </c>
      <c r="L22" s="12" t="s">
        <v>29</v>
      </c>
      <c r="M22" s="12" t="s">
        <v>29</v>
      </c>
      <c r="N22" s="12" t="s">
        <v>29</v>
      </c>
      <c r="O22" s="12" t="s">
        <v>29</v>
      </c>
      <c r="P22" s="12" t="s">
        <v>29</v>
      </c>
      <c r="Q22" s="12" t="s">
        <v>29</v>
      </c>
      <c r="R22" s="12" t="s">
        <v>29</v>
      </c>
      <c r="S22" s="12" t="s">
        <v>29</v>
      </c>
      <c r="T22" s="12">
        <f t="shared" si="1"/>
        <v>2</v>
      </c>
    </row>
    <row r="23" spans="1:20">
      <c r="A23" s="11">
        <v>5295</v>
      </c>
      <c r="B23" s="6" t="s">
        <v>36</v>
      </c>
      <c r="C23" s="12" t="s">
        <v>29</v>
      </c>
      <c r="D23" s="12">
        <v>1</v>
      </c>
      <c r="E23" s="12" t="s">
        <v>29</v>
      </c>
      <c r="F23" s="12" t="s">
        <v>29</v>
      </c>
      <c r="G23" s="12" t="s">
        <v>29</v>
      </c>
      <c r="H23" s="12" t="s">
        <v>29</v>
      </c>
      <c r="I23" s="12" t="s">
        <v>29</v>
      </c>
      <c r="J23" s="12">
        <v>1</v>
      </c>
      <c r="K23" s="12" t="s">
        <v>29</v>
      </c>
      <c r="L23" s="12" t="s">
        <v>29</v>
      </c>
      <c r="M23" s="12" t="s">
        <v>29</v>
      </c>
      <c r="N23" s="12">
        <v>1</v>
      </c>
      <c r="O23" s="12" t="s">
        <v>29</v>
      </c>
      <c r="P23" s="12" t="s">
        <v>29</v>
      </c>
      <c r="Q23" s="12" t="s">
        <v>29</v>
      </c>
      <c r="R23" s="12" t="s">
        <v>29</v>
      </c>
      <c r="S23" s="12" t="s">
        <v>29</v>
      </c>
      <c r="T23" s="12">
        <f t="shared" ref="T23:T82" si="2">SUM(C23:S23)</f>
        <v>3</v>
      </c>
    </row>
    <row r="24" spans="1:20">
      <c r="A24" s="11">
        <v>5299</v>
      </c>
      <c r="B24" s="6" t="s">
        <v>37</v>
      </c>
      <c r="C24" s="12" t="s">
        <v>29</v>
      </c>
      <c r="D24" s="12" t="s">
        <v>29</v>
      </c>
      <c r="E24" s="12" t="s">
        <v>29</v>
      </c>
      <c r="F24" s="12" t="s">
        <v>29</v>
      </c>
      <c r="G24" s="12" t="s">
        <v>29</v>
      </c>
      <c r="H24" s="12" t="s">
        <v>29</v>
      </c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  <c r="N24" s="12" t="s">
        <v>29</v>
      </c>
      <c r="O24" s="12" t="s">
        <v>29</v>
      </c>
      <c r="P24" s="12" t="s">
        <v>29</v>
      </c>
      <c r="Q24" s="12" t="s">
        <v>29</v>
      </c>
      <c r="R24" s="12" t="s">
        <v>29</v>
      </c>
      <c r="S24" s="12" t="s">
        <v>29</v>
      </c>
      <c r="T24" s="12" t="s">
        <v>29</v>
      </c>
    </row>
    <row r="25" spans="1:20">
      <c r="A25" s="11">
        <v>5301</v>
      </c>
      <c r="B25" s="6" t="s">
        <v>39</v>
      </c>
      <c r="C25" s="12">
        <v>6</v>
      </c>
      <c r="D25" s="12">
        <v>7</v>
      </c>
      <c r="E25" s="12">
        <v>12</v>
      </c>
      <c r="F25" s="12">
        <v>8</v>
      </c>
      <c r="G25" s="12">
        <v>10</v>
      </c>
      <c r="H25" s="12">
        <v>6</v>
      </c>
      <c r="I25" s="12">
        <v>6</v>
      </c>
      <c r="J25" s="12">
        <v>7</v>
      </c>
      <c r="K25" s="12">
        <v>10</v>
      </c>
      <c r="L25" s="12">
        <v>5</v>
      </c>
      <c r="M25" s="12">
        <v>4</v>
      </c>
      <c r="N25" s="12">
        <v>1</v>
      </c>
      <c r="O25" s="12">
        <v>3</v>
      </c>
      <c r="P25" s="12">
        <v>2</v>
      </c>
      <c r="Q25" s="12" t="s">
        <v>29</v>
      </c>
      <c r="R25" s="12">
        <v>1</v>
      </c>
      <c r="S25" s="12">
        <v>1</v>
      </c>
      <c r="T25" s="12">
        <f t="shared" si="2"/>
        <v>89</v>
      </c>
    </row>
    <row r="26" spans="1:20">
      <c r="A26" s="11">
        <v>5302</v>
      </c>
      <c r="B26" s="6" t="s">
        <v>40</v>
      </c>
      <c r="C26" s="12">
        <v>10</v>
      </c>
      <c r="D26" s="12">
        <v>9</v>
      </c>
      <c r="E26" s="12">
        <v>13</v>
      </c>
      <c r="F26" s="12">
        <v>15</v>
      </c>
      <c r="G26" s="12">
        <v>11</v>
      </c>
      <c r="H26" s="12">
        <v>8</v>
      </c>
      <c r="I26" s="12">
        <v>15</v>
      </c>
      <c r="J26" s="12">
        <v>4</v>
      </c>
      <c r="K26" s="12">
        <v>10</v>
      </c>
      <c r="L26" s="12">
        <v>9</v>
      </c>
      <c r="M26" s="12">
        <v>6</v>
      </c>
      <c r="N26" s="12">
        <v>6</v>
      </c>
      <c r="O26" s="12">
        <v>5</v>
      </c>
      <c r="P26" s="12">
        <v>3</v>
      </c>
      <c r="Q26" s="12">
        <v>1</v>
      </c>
      <c r="R26" s="12">
        <v>1</v>
      </c>
      <c r="S26" s="12">
        <v>3</v>
      </c>
      <c r="T26" s="12">
        <f t="shared" si="2"/>
        <v>129</v>
      </c>
    </row>
    <row r="27" spans="1:20">
      <c r="A27" s="11">
        <v>5303</v>
      </c>
      <c r="B27" s="6" t="s">
        <v>41</v>
      </c>
      <c r="C27" s="12">
        <v>1</v>
      </c>
      <c r="D27" s="12">
        <v>1</v>
      </c>
      <c r="E27" s="12" t="s">
        <v>29</v>
      </c>
      <c r="F27" s="12" t="s">
        <v>29</v>
      </c>
      <c r="G27" s="12">
        <v>1</v>
      </c>
      <c r="H27" s="12" t="s">
        <v>29</v>
      </c>
      <c r="I27" s="12" t="s">
        <v>29</v>
      </c>
      <c r="J27" s="12" t="s">
        <v>29</v>
      </c>
      <c r="K27" s="12" t="s">
        <v>29</v>
      </c>
      <c r="L27" s="12" t="s">
        <v>29</v>
      </c>
      <c r="M27" s="12" t="s">
        <v>29</v>
      </c>
      <c r="N27" s="12">
        <v>1</v>
      </c>
      <c r="O27" s="12" t="s">
        <v>29</v>
      </c>
      <c r="P27" s="12" t="s">
        <v>29</v>
      </c>
      <c r="Q27" s="12" t="s">
        <v>29</v>
      </c>
      <c r="R27" s="12" t="s">
        <v>29</v>
      </c>
      <c r="S27" s="12" t="s">
        <v>29</v>
      </c>
      <c r="T27" s="12">
        <f t="shared" si="2"/>
        <v>4</v>
      </c>
    </row>
    <row r="28" spans="1:20">
      <c r="A28" s="11">
        <v>5304</v>
      </c>
      <c r="B28" s="6" t="s">
        <v>42</v>
      </c>
      <c r="C28" s="12">
        <v>3</v>
      </c>
      <c r="D28" s="12">
        <v>3</v>
      </c>
      <c r="E28" s="12">
        <v>1</v>
      </c>
      <c r="F28" s="12">
        <v>7</v>
      </c>
      <c r="G28" s="12">
        <v>2</v>
      </c>
      <c r="H28" s="12">
        <v>4</v>
      </c>
      <c r="I28" s="12" t="s">
        <v>29</v>
      </c>
      <c r="J28" s="12">
        <v>2</v>
      </c>
      <c r="K28" s="12">
        <v>6</v>
      </c>
      <c r="L28" s="12">
        <v>3</v>
      </c>
      <c r="M28" s="12" t="s">
        <v>29</v>
      </c>
      <c r="N28" s="12">
        <v>1</v>
      </c>
      <c r="O28" s="12" t="s">
        <v>29</v>
      </c>
      <c r="P28" s="12">
        <v>1</v>
      </c>
      <c r="Q28" s="12">
        <v>1</v>
      </c>
      <c r="R28" s="12" t="s">
        <v>29</v>
      </c>
      <c r="S28" s="12">
        <v>1</v>
      </c>
      <c r="T28" s="12">
        <f t="shared" si="2"/>
        <v>35</v>
      </c>
    </row>
    <row r="29" spans="1:20">
      <c r="A29" s="11">
        <v>5305</v>
      </c>
      <c r="B29" s="6" t="s">
        <v>43</v>
      </c>
      <c r="C29" s="12">
        <v>2</v>
      </c>
      <c r="D29" s="12">
        <v>4</v>
      </c>
      <c r="E29" s="12">
        <v>2</v>
      </c>
      <c r="F29" s="12">
        <v>2</v>
      </c>
      <c r="G29" s="12">
        <v>4</v>
      </c>
      <c r="H29" s="12">
        <v>4</v>
      </c>
      <c r="I29" s="12">
        <v>3</v>
      </c>
      <c r="J29" s="12">
        <v>2</v>
      </c>
      <c r="K29" s="12">
        <v>2</v>
      </c>
      <c r="L29" s="12">
        <v>2</v>
      </c>
      <c r="M29" s="12">
        <v>3</v>
      </c>
      <c r="N29" s="12">
        <v>2</v>
      </c>
      <c r="O29" s="12">
        <v>1</v>
      </c>
      <c r="P29" s="12" t="s">
        <v>29</v>
      </c>
      <c r="Q29" s="12">
        <v>1</v>
      </c>
      <c r="R29" s="12" t="s">
        <v>29</v>
      </c>
      <c r="S29" s="12">
        <v>2</v>
      </c>
      <c r="T29" s="12">
        <f t="shared" si="2"/>
        <v>36</v>
      </c>
    </row>
    <row r="30" spans="1:20">
      <c r="A30" s="11">
        <v>5308</v>
      </c>
      <c r="B30" s="6" t="s">
        <v>44</v>
      </c>
      <c r="C30" s="12">
        <v>1</v>
      </c>
      <c r="D30" s="12">
        <v>1</v>
      </c>
      <c r="E30" s="12">
        <v>1</v>
      </c>
      <c r="F30" s="12">
        <v>1</v>
      </c>
      <c r="G30" s="12">
        <v>2</v>
      </c>
      <c r="H30" s="12">
        <v>1</v>
      </c>
      <c r="I30" s="12" t="s">
        <v>29</v>
      </c>
      <c r="J30" s="12" t="s">
        <v>29</v>
      </c>
      <c r="K30" s="12">
        <v>1</v>
      </c>
      <c r="L30" s="12" t="s">
        <v>29</v>
      </c>
      <c r="M30" s="12">
        <v>1</v>
      </c>
      <c r="N30" s="12">
        <v>1</v>
      </c>
      <c r="O30" s="12">
        <v>1</v>
      </c>
      <c r="P30" s="12" t="s">
        <v>29</v>
      </c>
      <c r="Q30" s="12" t="s">
        <v>29</v>
      </c>
      <c r="R30" s="12" t="s">
        <v>29</v>
      </c>
      <c r="S30" s="12" t="s">
        <v>29</v>
      </c>
      <c r="T30" s="12">
        <f t="shared" si="2"/>
        <v>11</v>
      </c>
    </row>
    <row r="31" spans="1:20">
      <c r="A31" s="11">
        <v>5310</v>
      </c>
      <c r="B31" s="6" t="s">
        <v>45</v>
      </c>
      <c r="C31" s="12">
        <v>1</v>
      </c>
      <c r="D31" s="12">
        <v>3</v>
      </c>
      <c r="E31" s="12" t="s">
        <v>29</v>
      </c>
      <c r="F31" s="12">
        <v>5</v>
      </c>
      <c r="G31" s="12">
        <v>4</v>
      </c>
      <c r="H31" s="12">
        <v>1</v>
      </c>
      <c r="I31" s="12" t="s">
        <v>29</v>
      </c>
      <c r="J31" s="12">
        <v>4</v>
      </c>
      <c r="K31" s="12">
        <v>2</v>
      </c>
      <c r="L31" s="12">
        <v>4</v>
      </c>
      <c r="M31" s="12">
        <v>2</v>
      </c>
      <c r="N31" s="12" t="s">
        <v>29</v>
      </c>
      <c r="O31" s="12">
        <v>1</v>
      </c>
      <c r="P31" s="12">
        <v>1</v>
      </c>
      <c r="Q31" s="12">
        <v>1</v>
      </c>
      <c r="R31" s="12" t="s">
        <v>29</v>
      </c>
      <c r="S31" s="12" t="s">
        <v>29</v>
      </c>
      <c r="T31" s="12">
        <f t="shared" si="2"/>
        <v>29</v>
      </c>
    </row>
    <row r="32" spans="1:20">
      <c r="A32" s="11">
        <v>5311</v>
      </c>
      <c r="B32" s="6" t="s">
        <v>46</v>
      </c>
      <c r="C32" s="12" t="s">
        <v>29</v>
      </c>
      <c r="D32" s="12" t="s">
        <v>29</v>
      </c>
      <c r="E32" s="12" t="s">
        <v>29</v>
      </c>
      <c r="F32" s="12" t="s">
        <v>29</v>
      </c>
      <c r="G32" s="12" t="s">
        <v>29</v>
      </c>
      <c r="H32" s="12" t="s">
        <v>29</v>
      </c>
      <c r="I32" s="12" t="s">
        <v>29</v>
      </c>
      <c r="J32" s="12" t="s">
        <v>29</v>
      </c>
      <c r="K32" s="12" t="s">
        <v>29</v>
      </c>
      <c r="L32" s="12" t="s">
        <v>29</v>
      </c>
      <c r="M32" s="12" t="s">
        <v>29</v>
      </c>
      <c r="N32" s="12" t="s">
        <v>29</v>
      </c>
      <c r="O32" s="12" t="s">
        <v>29</v>
      </c>
      <c r="P32" s="12" t="s">
        <v>29</v>
      </c>
      <c r="Q32" s="12" t="s">
        <v>29</v>
      </c>
      <c r="R32" s="12">
        <v>1</v>
      </c>
      <c r="S32" s="12">
        <v>2</v>
      </c>
      <c r="T32" s="12">
        <f t="shared" si="2"/>
        <v>3</v>
      </c>
    </row>
    <row r="33" spans="1:20">
      <c r="A33" s="11">
        <v>5312</v>
      </c>
      <c r="B33" s="6" t="s">
        <v>47</v>
      </c>
      <c r="C33" s="12">
        <v>14</v>
      </c>
      <c r="D33" s="12">
        <v>10</v>
      </c>
      <c r="E33" s="12">
        <v>11</v>
      </c>
      <c r="F33" s="12">
        <v>17</v>
      </c>
      <c r="G33" s="12">
        <v>14</v>
      </c>
      <c r="H33" s="12">
        <v>11</v>
      </c>
      <c r="I33" s="12">
        <v>9</v>
      </c>
      <c r="J33" s="12">
        <v>11</v>
      </c>
      <c r="K33" s="12">
        <v>9</v>
      </c>
      <c r="L33" s="12">
        <v>6</v>
      </c>
      <c r="M33" s="12">
        <v>3</v>
      </c>
      <c r="N33" s="12">
        <v>4</v>
      </c>
      <c r="O33" s="12">
        <v>7</v>
      </c>
      <c r="P33" s="12">
        <v>5</v>
      </c>
      <c r="Q33" s="12">
        <v>3</v>
      </c>
      <c r="R33" s="12">
        <v>1</v>
      </c>
      <c r="S33" s="12">
        <v>5</v>
      </c>
      <c r="T33" s="12">
        <f t="shared" si="2"/>
        <v>140</v>
      </c>
    </row>
    <row r="34" spans="1:20">
      <c r="A34" s="11">
        <v>5314</v>
      </c>
      <c r="B34" s="6" t="s">
        <v>48</v>
      </c>
      <c r="C34" s="12" t="s">
        <v>29</v>
      </c>
      <c r="D34" s="12" t="s">
        <v>29</v>
      </c>
      <c r="E34" s="12" t="s">
        <v>29</v>
      </c>
      <c r="F34" s="12" t="s">
        <v>29</v>
      </c>
      <c r="G34" s="12" t="s">
        <v>29</v>
      </c>
      <c r="H34" s="12">
        <v>1</v>
      </c>
      <c r="I34" s="12" t="s">
        <v>29</v>
      </c>
      <c r="J34" s="12" t="s">
        <v>29</v>
      </c>
      <c r="K34" s="12" t="s">
        <v>29</v>
      </c>
      <c r="L34" s="12" t="s">
        <v>29</v>
      </c>
      <c r="M34" s="12" t="s">
        <v>29</v>
      </c>
      <c r="N34" s="12" t="s">
        <v>29</v>
      </c>
      <c r="O34" s="12" t="s">
        <v>29</v>
      </c>
      <c r="P34" s="12" t="s">
        <v>29</v>
      </c>
      <c r="Q34" s="12">
        <v>1</v>
      </c>
      <c r="R34" s="12">
        <v>1</v>
      </c>
      <c r="S34" s="12" t="s">
        <v>29</v>
      </c>
      <c r="T34" s="12">
        <f t="shared" si="2"/>
        <v>3</v>
      </c>
    </row>
    <row r="35" spans="1:20">
      <c r="A35" s="11">
        <v>5319</v>
      </c>
      <c r="B35" s="6" t="s">
        <v>49</v>
      </c>
      <c r="C35" s="12">
        <v>2</v>
      </c>
      <c r="D35" s="12">
        <v>3</v>
      </c>
      <c r="E35" s="12">
        <v>8</v>
      </c>
      <c r="F35" s="12">
        <v>6</v>
      </c>
      <c r="G35" s="12">
        <v>7</v>
      </c>
      <c r="H35" s="12">
        <v>1</v>
      </c>
      <c r="I35" s="12">
        <v>8</v>
      </c>
      <c r="J35" s="12">
        <v>7</v>
      </c>
      <c r="K35" s="12">
        <v>6</v>
      </c>
      <c r="L35" s="12">
        <v>3</v>
      </c>
      <c r="M35" s="12">
        <v>2</v>
      </c>
      <c r="N35" s="12" t="s">
        <v>29</v>
      </c>
      <c r="O35" s="12" t="s">
        <v>29</v>
      </c>
      <c r="P35" s="12">
        <v>2</v>
      </c>
      <c r="Q35" s="12" t="s">
        <v>29</v>
      </c>
      <c r="R35" s="12" t="s">
        <v>29</v>
      </c>
      <c r="S35" s="12">
        <v>1</v>
      </c>
      <c r="T35" s="12">
        <f t="shared" si="2"/>
        <v>56</v>
      </c>
    </row>
    <row r="36" spans="1:20">
      <c r="A36" s="11">
        <v>5399</v>
      </c>
      <c r="B36" s="6" t="s">
        <v>50</v>
      </c>
      <c r="C36" s="12" t="s">
        <v>29</v>
      </c>
      <c r="D36" s="12" t="s">
        <v>29</v>
      </c>
      <c r="E36" s="12" t="s">
        <v>29</v>
      </c>
      <c r="F36" s="12" t="s">
        <v>29</v>
      </c>
      <c r="G36" s="12" t="s">
        <v>29</v>
      </c>
      <c r="H36" s="12" t="s">
        <v>29</v>
      </c>
      <c r="I36" s="12" t="s">
        <v>29</v>
      </c>
      <c r="J36" s="12" t="s">
        <v>29</v>
      </c>
      <c r="K36" s="12">
        <v>1</v>
      </c>
      <c r="L36" s="12" t="s">
        <v>29</v>
      </c>
      <c r="M36" s="12" t="s">
        <v>29</v>
      </c>
      <c r="N36" s="12" t="s">
        <v>29</v>
      </c>
      <c r="O36" s="12" t="s">
        <v>29</v>
      </c>
      <c r="P36" s="12" t="s">
        <v>29</v>
      </c>
      <c r="Q36" s="12" t="s">
        <v>29</v>
      </c>
      <c r="R36" s="12" t="s">
        <v>29</v>
      </c>
      <c r="S36" s="12" t="s">
        <v>29</v>
      </c>
      <c r="T36" s="12">
        <f t="shared" si="2"/>
        <v>1</v>
      </c>
    </row>
    <row r="37" spans="1:20">
      <c r="A37" s="11">
        <v>5401</v>
      </c>
      <c r="B37" s="6" t="s">
        <v>52</v>
      </c>
      <c r="C37" s="12">
        <v>121</v>
      </c>
      <c r="D37" s="12">
        <v>140</v>
      </c>
      <c r="E37" s="12">
        <v>191</v>
      </c>
      <c r="F37" s="12">
        <v>165</v>
      </c>
      <c r="G37" s="12">
        <v>171</v>
      </c>
      <c r="H37" s="12">
        <v>147</v>
      </c>
      <c r="I37" s="12">
        <v>158</v>
      </c>
      <c r="J37" s="12">
        <v>141</v>
      </c>
      <c r="K37" s="12">
        <v>148</v>
      </c>
      <c r="L37" s="12">
        <v>131</v>
      </c>
      <c r="M37" s="12">
        <v>86</v>
      </c>
      <c r="N37" s="12">
        <v>77</v>
      </c>
      <c r="O37" s="12">
        <v>45</v>
      </c>
      <c r="P37" s="12">
        <v>43</v>
      </c>
      <c r="Q37" s="12">
        <v>48</v>
      </c>
      <c r="R37" s="12">
        <v>25</v>
      </c>
      <c r="S37" s="12">
        <v>31</v>
      </c>
      <c r="T37" s="12">
        <f t="shared" si="2"/>
        <v>1868</v>
      </c>
    </row>
    <row r="38" spans="1:20">
      <c r="A38" s="11">
        <v>5411</v>
      </c>
      <c r="B38" s="6" t="s">
        <v>53</v>
      </c>
      <c r="C38" s="12">
        <v>7</v>
      </c>
      <c r="D38" s="12">
        <v>6</v>
      </c>
      <c r="E38" s="12">
        <v>7</v>
      </c>
      <c r="F38" s="12">
        <v>12</v>
      </c>
      <c r="G38" s="12">
        <v>11</v>
      </c>
      <c r="H38" s="12">
        <v>6</v>
      </c>
      <c r="I38" s="12">
        <v>6</v>
      </c>
      <c r="J38" s="12">
        <v>10</v>
      </c>
      <c r="K38" s="12">
        <v>8</v>
      </c>
      <c r="L38" s="12">
        <v>5</v>
      </c>
      <c r="M38" s="12">
        <v>4</v>
      </c>
      <c r="N38" s="12">
        <v>1</v>
      </c>
      <c r="O38" s="12" t="s">
        <v>29</v>
      </c>
      <c r="P38" s="12" t="s">
        <v>29</v>
      </c>
      <c r="Q38" s="12">
        <v>1</v>
      </c>
      <c r="R38" s="12">
        <v>1</v>
      </c>
      <c r="S38" s="12">
        <v>1</v>
      </c>
      <c r="T38" s="12">
        <f t="shared" si="2"/>
        <v>86</v>
      </c>
    </row>
    <row r="39" spans="1:20">
      <c r="A39" s="11">
        <v>5413</v>
      </c>
      <c r="B39" s="6" t="s">
        <v>54</v>
      </c>
      <c r="C39" s="12">
        <v>1</v>
      </c>
      <c r="D39" s="12">
        <v>1</v>
      </c>
      <c r="E39" s="12" t="s">
        <v>29</v>
      </c>
      <c r="F39" s="12">
        <v>3</v>
      </c>
      <c r="G39" s="12" t="s">
        <v>29</v>
      </c>
      <c r="H39" s="12" t="s">
        <v>29</v>
      </c>
      <c r="I39" s="12" t="s">
        <v>29</v>
      </c>
      <c r="J39" s="12">
        <v>1</v>
      </c>
      <c r="K39" s="12">
        <v>2</v>
      </c>
      <c r="L39" s="12">
        <v>1</v>
      </c>
      <c r="M39" s="12" t="s">
        <v>29</v>
      </c>
      <c r="N39" s="12" t="s">
        <v>29</v>
      </c>
      <c r="O39" s="12">
        <v>2</v>
      </c>
      <c r="P39" s="12" t="s">
        <v>29</v>
      </c>
      <c r="Q39" s="12">
        <v>1</v>
      </c>
      <c r="R39" s="12" t="s">
        <v>29</v>
      </c>
      <c r="S39" s="12" t="s">
        <v>29</v>
      </c>
      <c r="T39" s="12">
        <f t="shared" si="2"/>
        <v>12</v>
      </c>
    </row>
    <row r="40" spans="1:20">
      <c r="A40" s="11">
        <v>5418</v>
      </c>
      <c r="B40" s="6" t="s">
        <v>55</v>
      </c>
      <c r="C40" s="12">
        <v>6</v>
      </c>
      <c r="D40" s="12">
        <v>4</v>
      </c>
      <c r="E40" s="12">
        <v>7</v>
      </c>
      <c r="F40" s="12">
        <v>8</v>
      </c>
      <c r="G40" s="12">
        <v>6</v>
      </c>
      <c r="H40" s="12">
        <v>3</v>
      </c>
      <c r="I40" s="12">
        <v>7</v>
      </c>
      <c r="J40" s="12">
        <v>4</v>
      </c>
      <c r="K40" s="12">
        <v>5</v>
      </c>
      <c r="L40" s="12">
        <v>10</v>
      </c>
      <c r="M40" s="12">
        <v>6</v>
      </c>
      <c r="N40" s="12">
        <v>8</v>
      </c>
      <c r="O40" s="12">
        <v>4</v>
      </c>
      <c r="P40" s="12">
        <v>3</v>
      </c>
      <c r="Q40" s="12">
        <v>3</v>
      </c>
      <c r="R40" s="12">
        <v>2</v>
      </c>
      <c r="S40" s="12">
        <v>3</v>
      </c>
      <c r="T40" s="12">
        <f t="shared" si="2"/>
        <v>89</v>
      </c>
    </row>
    <row r="41" spans="1:20">
      <c r="A41" s="11">
        <v>5486</v>
      </c>
      <c r="B41" s="6" t="s">
        <v>56</v>
      </c>
      <c r="C41" s="12">
        <v>4</v>
      </c>
      <c r="D41" s="12">
        <v>4</v>
      </c>
      <c r="E41" s="12">
        <v>3</v>
      </c>
      <c r="F41" s="12">
        <v>8</v>
      </c>
      <c r="G41" s="12">
        <v>4</v>
      </c>
      <c r="H41" s="12">
        <v>2</v>
      </c>
      <c r="I41" s="12">
        <v>5</v>
      </c>
      <c r="J41" s="12">
        <v>5</v>
      </c>
      <c r="K41" s="12">
        <v>6</v>
      </c>
      <c r="L41" s="12">
        <v>7</v>
      </c>
      <c r="M41" s="12">
        <v>4</v>
      </c>
      <c r="N41" s="12">
        <v>1</v>
      </c>
      <c r="O41" s="12" t="s">
        <v>29</v>
      </c>
      <c r="P41" s="12">
        <v>4</v>
      </c>
      <c r="Q41" s="12">
        <v>2</v>
      </c>
      <c r="R41" s="12">
        <v>2</v>
      </c>
      <c r="S41" s="12">
        <v>7</v>
      </c>
      <c r="T41" s="12">
        <f t="shared" si="2"/>
        <v>68</v>
      </c>
    </row>
    <row r="42" spans="1:20">
      <c r="A42" s="11">
        <v>5487</v>
      </c>
      <c r="B42" s="6" t="s">
        <v>57</v>
      </c>
      <c r="C42" s="12">
        <v>157</v>
      </c>
      <c r="D42" s="12">
        <v>170</v>
      </c>
      <c r="E42" s="12">
        <v>196</v>
      </c>
      <c r="F42" s="12">
        <v>229</v>
      </c>
      <c r="G42" s="12">
        <v>173</v>
      </c>
      <c r="H42" s="12">
        <v>162</v>
      </c>
      <c r="I42" s="12">
        <v>147</v>
      </c>
      <c r="J42" s="12">
        <v>178</v>
      </c>
      <c r="K42" s="12">
        <v>162</v>
      </c>
      <c r="L42" s="12">
        <v>126</v>
      </c>
      <c r="M42" s="12">
        <v>113</v>
      </c>
      <c r="N42" s="12">
        <v>94</v>
      </c>
      <c r="O42" s="12">
        <v>79</v>
      </c>
      <c r="P42" s="12">
        <v>31</v>
      </c>
      <c r="Q42" s="12">
        <v>39</v>
      </c>
      <c r="R42" s="12">
        <v>28</v>
      </c>
      <c r="S42" s="12">
        <v>31</v>
      </c>
      <c r="T42" s="12">
        <f t="shared" si="2"/>
        <v>2115</v>
      </c>
    </row>
    <row r="43" spans="1:20">
      <c r="A43" s="11">
        <v>5488</v>
      </c>
      <c r="B43" s="6" t="s">
        <v>58</v>
      </c>
      <c r="C43" s="12">
        <v>2</v>
      </c>
      <c r="D43" s="12">
        <v>1</v>
      </c>
      <c r="E43" s="12">
        <v>4</v>
      </c>
      <c r="F43" s="12">
        <v>3</v>
      </c>
      <c r="G43" s="12">
        <v>2</v>
      </c>
      <c r="H43" s="12">
        <v>1</v>
      </c>
      <c r="I43" s="12">
        <v>3</v>
      </c>
      <c r="J43" s="12">
        <v>2</v>
      </c>
      <c r="K43" s="12" t="s">
        <v>29</v>
      </c>
      <c r="L43" s="12">
        <v>1</v>
      </c>
      <c r="M43" s="12">
        <v>2</v>
      </c>
      <c r="N43" s="12">
        <v>2</v>
      </c>
      <c r="O43" s="12">
        <v>3</v>
      </c>
      <c r="P43" s="12">
        <v>2</v>
      </c>
      <c r="Q43" s="12" t="s">
        <v>29</v>
      </c>
      <c r="R43" s="12" t="s">
        <v>29</v>
      </c>
      <c r="S43" s="12" t="s">
        <v>29</v>
      </c>
      <c r="T43" s="12">
        <f t="shared" si="2"/>
        <v>28</v>
      </c>
    </row>
    <row r="44" spans="1:20">
      <c r="A44" s="11">
        <v>5492</v>
      </c>
      <c r="B44" s="6" t="s">
        <v>59</v>
      </c>
      <c r="C44" s="12">
        <v>290</v>
      </c>
      <c r="D44" s="12">
        <v>235</v>
      </c>
      <c r="E44" s="12">
        <v>321</v>
      </c>
      <c r="F44" s="12">
        <v>316</v>
      </c>
      <c r="G44" s="12">
        <v>259</v>
      </c>
      <c r="H44" s="12">
        <v>201</v>
      </c>
      <c r="I44" s="12">
        <v>217</v>
      </c>
      <c r="J44" s="12">
        <v>222</v>
      </c>
      <c r="K44" s="12">
        <v>169</v>
      </c>
      <c r="L44" s="12">
        <v>146</v>
      </c>
      <c r="M44" s="12">
        <v>106</v>
      </c>
      <c r="N44" s="12">
        <v>74</v>
      </c>
      <c r="O44" s="12">
        <v>54</v>
      </c>
      <c r="P44" s="12">
        <v>28</v>
      </c>
      <c r="Q44" s="12">
        <v>29</v>
      </c>
      <c r="R44" s="12">
        <v>16</v>
      </c>
      <c r="S44" s="12">
        <v>14</v>
      </c>
      <c r="T44" s="12">
        <f t="shared" si="2"/>
        <v>2697</v>
      </c>
    </row>
    <row r="45" spans="1:20">
      <c r="A45" s="11">
        <v>5493</v>
      </c>
      <c r="B45" s="6" t="s">
        <v>60</v>
      </c>
      <c r="C45" s="12">
        <v>20</v>
      </c>
      <c r="D45" s="12">
        <v>29</v>
      </c>
      <c r="E45" s="12">
        <v>31</v>
      </c>
      <c r="F45" s="12">
        <v>29</v>
      </c>
      <c r="G45" s="12">
        <v>24</v>
      </c>
      <c r="H45" s="12">
        <v>30</v>
      </c>
      <c r="I45" s="12">
        <v>20</v>
      </c>
      <c r="J45" s="12">
        <v>20</v>
      </c>
      <c r="K45" s="12">
        <v>16</v>
      </c>
      <c r="L45" s="12">
        <v>23</v>
      </c>
      <c r="M45" s="12">
        <v>16</v>
      </c>
      <c r="N45" s="12">
        <v>16</v>
      </c>
      <c r="O45" s="12">
        <v>16</v>
      </c>
      <c r="P45" s="12">
        <v>11</v>
      </c>
      <c r="Q45" s="12">
        <v>9</v>
      </c>
      <c r="R45" s="12">
        <v>7</v>
      </c>
      <c r="S45" s="12">
        <v>1</v>
      </c>
      <c r="T45" s="12">
        <f t="shared" si="2"/>
        <v>318</v>
      </c>
    </row>
    <row r="46" spans="1:20">
      <c r="A46" s="11">
        <v>5501</v>
      </c>
      <c r="B46" s="6" t="s">
        <v>62</v>
      </c>
      <c r="C46" s="12">
        <v>10</v>
      </c>
      <c r="D46" s="12">
        <v>13</v>
      </c>
      <c r="E46" s="12">
        <v>13</v>
      </c>
      <c r="F46" s="12">
        <v>8</v>
      </c>
      <c r="G46" s="12">
        <v>6</v>
      </c>
      <c r="H46" s="12">
        <v>6</v>
      </c>
      <c r="I46" s="12">
        <v>10</v>
      </c>
      <c r="J46" s="12">
        <v>4</v>
      </c>
      <c r="K46" s="12">
        <v>8</v>
      </c>
      <c r="L46" s="12">
        <v>7</v>
      </c>
      <c r="M46" s="12">
        <v>5</v>
      </c>
      <c r="N46" s="12">
        <v>5</v>
      </c>
      <c r="O46" s="12">
        <v>5</v>
      </c>
      <c r="P46" s="12">
        <v>1</v>
      </c>
      <c r="Q46" s="12" t="s">
        <v>29</v>
      </c>
      <c r="R46" s="12">
        <v>2</v>
      </c>
      <c r="S46" s="12">
        <v>2</v>
      </c>
      <c r="T46" s="12">
        <f t="shared" si="2"/>
        <v>105</v>
      </c>
    </row>
    <row r="47" spans="1:20">
      <c r="A47" s="11">
        <v>5502</v>
      </c>
      <c r="B47" s="6" t="s">
        <v>63</v>
      </c>
      <c r="C47" s="12">
        <v>14</v>
      </c>
      <c r="D47" s="12">
        <v>9</v>
      </c>
      <c r="E47" s="12">
        <v>17</v>
      </c>
      <c r="F47" s="12">
        <v>13</v>
      </c>
      <c r="G47" s="12">
        <v>13</v>
      </c>
      <c r="H47" s="12">
        <v>14</v>
      </c>
      <c r="I47" s="12">
        <v>8</v>
      </c>
      <c r="J47" s="12">
        <v>11</v>
      </c>
      <c r="K47" s="12">
        <v>7</v>
      </c>
      <c r="L47" s="12">
        <v>8</v>
      </c>
      <c r="M47" s="12">
        <v>10</v>
      </c>
      <c r="N47" s="12">
        <v>2</v>
      </c>
      <c r="O47" s="12">
        <v>1</v>
      </c>
      <c r="P47" s="12">
        <v>2</v>
      </c>
      <c r="Q47" s="12">
        <v>5</v>
      </c>
      <c r="R47" s="12">
        <v>1</v>
      </c>
      <c r="S47" s="12">
        <v>1</v>
      </c>
      <c r="T47" s="12">
        <f t="shared" si="2"/>
        <v>136</v>
      </c>
    </row>
    <row r="48" spans="1:20">
      <c r="A48" s="11">
        <v>5503</v>
      </c>
      <c r="B48" s="6" t="s">
        <v>64</v>
      </c>
      <c r="C48" s="12">
        <v>2</v>
      </c>
      <c r="D48" s="12">
        <v>5</v>
      </c>
      <c r="E48" s="12">
        <v>3</v>
      </c>
      <c r="F48" s="12">
        <v>2</v>
      </c>
      <c r="G48" s="12">
        <v>1</v>
      </c>
      <c r="H48" s="12">
        <v>2</v>
      </c>
      <c r="I48" s="12">
        <v>3</v>
      </c>
      <c r="J48" s="12">
        <v>2</v>
      </c>
      <c r="K48" s="12" t="s">
        <v>29</v>
      </c>
      <c r="L48" s="12">
        <v>4</v>
      </c>
      <c r="M48" s="12">
        <v>2</v>
      </c>
      <c r="N48" s="12" t="s">
        <v>29</v>
      </c>
      <c r="O48" s="12">
        <v>1</v>
      </c>
      <c r="P48" s="12">
        <v>1</v>
      </c>
      <c r="Q48" s="12">
        <v>2</v>
      </c>
      <c r="R48" s="12">
        <v>3</v>
      </c>
      <c r="S48" s="12">
        <v>2</v>
      </c>
      <c r="T48" s="12">
        <f t="shared" si="2"/>
        <v>35</v>
      </c>
    </row>
    <row r="49" spans="1:20">
      <c r="A49" s="11">
        <v>5504</v>
      </c>
      <c r="B49" s="6" t="s">
        <v>65</v>
      </c>
      <c r="C49" s="12">
        <v>4</v>
      </c>
      <c r="D49" s="12">
        <v>3</v>
      </c>
      <c r="E49" s="12">
        <v>3</v>
      </c>
      <c r="F49" s="12">
        <v>3</v>
      </c>
      <c r="G49" s="12">
        <v>2</v>
      </c>
      <c r="H49" s="12">
        <v>2</v>
      </c>
      <c r="I49" s="12">
        <v>3</v>
      </c>
      <c r="J49" s="12">
        <v>2</v>
      </c>
      <c r="K49" s="12" t="s">
        <v>29</v>
      </c>
      <c r="L49" s="12">
        <v>2</v>
      </c>
      <c r="M49" s="12">
        <v>2</v>
      </c>
      <c r="N49" s="12" t="s">
        <v>29</v>
      </c>
      <c r="O49" s="12">
        <v>1</v>
      </c>
      <c r="P49" s="12">
        <v>2</v>
      </c>
      <c r="Q49" s="12" t="s">
        <v>29</v>
      </c>
      <c r="R49" s="12" t="s">
        <v>29</v>
      </c>
      <c r="S49" s="12">
        <v>2</v>
      </c>
      <c r="T49" s="12">
        <f t="shared" si="2"/>
        <v>31</v>
      </c>
    </row>
    <row r="50" spans="1:20">
      <c r="A50" s="11">
        <v>5505</v>
      </c>
      <c r="B50" s="6" t="s">
        <v>66</v>
      </c>
      <c r="C50" s="12">
        <v>7</v>
      </c>
      <c r="D50" s="12">
        <v>7</v>
      </c>
      <c r="E50" s="12">
        <v>7</v>
      </c>
      <c r="F50" s="12">
        <v>8</v>
      </c>
      <c r="G50" s="12">
        <v>3</v>
      </c>
      <c r="H50" s="12">
        <v>2</v>
      </c>
      <c r="I50" s="12">
        <v>5</v>
      </c>
      <c r="J50" s="12">
        <v>4</v>
      </c>
      <c r="K50" s="12">
        <v>2</v>
      </c>
      <c r="L50" s="12">
        <v>4</v>
      </c>
      <c r="M50" s="12">
        <v>1</v>
      </c>
      <c r="N50" s="12">
        <v>4</v>
      </c>
      <c r="O50" s="12" t="s">
        <v>29</v>
      </c>
      <c r="P50" s="12">
        <v>3</v>
      </c>
      <c r="Q50" s="12">
        <v>2</v>
      </c>
      <c r="R50" s="12">
        <v>4</v>
      </c>
      <c r="S50" s="12">
        <v>1</v>
      </c>
      <c r="T50" s="12">
        <f t="shared" si="2"/>
        <v>64</v>
      </c>
    </row>
    <row r="51" spans="1:20">
      <c r="A51" s="11">
        <v>5601</v>
      </c>
      <c r="B51" s="6" t="s">
        <v>68</v>
      </c>
      <c r="C51" s="12">
        <v>8</v>
      </c>
      <c r="D51" s="12">
        <v>9</v>
      </c>
      <c r="E51" s="12">
        <v>4</v>
      </c>
      <c r="F51" s="12">
        <v>7</v>
      </c>
      <c r="G51" s="12">
        <v>7</v>
      </c>
      <c r="H51" s="12">
        <v>6</v>
      </c>
      <c r="I51" s="12">
        <v>5</v>
      </c>
      <c r="J51" s="12">
        <v>9</v>
      </c>
      <c r="K51" s="12">
        <v>5</v>
      </c>
      <c r="L51" s="12">
        <v>4</v>
      </c>
      <c r="M51" s="12">
        <v>3</v>
      </c>
      <c r="N51" s="12">
        <v>5</v>
      </c>
      <c r="O51" s="12">
        <v>4</v>
      </c>
      <c r="P51" s="12">
        <v>2</v>
      </c>
      <c r="Q51" s="12">
        <v>2</v>
      </c>
      <c r="R51" s="12" t="s">
        <v>29</v>
      </c>
      <c r="S51" s="12">
        <v>1</v>
      </c>
      <c r="T51" s="12">
        <f t="shared" si="2"/>
        <v>81</v>
      </c>
    </row>
    <row r="52" spans="1:20">
      <c r="A52" s="11">
        <v>5602</v>
      </c>
      <c r="B52" s="6" t="s">
        <v>69</v>
      </c>
      <c r="C52" s="12" t="s">
        <v>29</v>
      </c>
      <c r="D52" s="12" t="s">
        <v>29</v>
      </c>
      <c r="E52" s="12">
        <v>1</v>
      </c>
      <c r="F52" s="12" t="s">
        <v>29</v>
      </c>
      <c r="G52" s="12" t="s">
        <v>29</v>
      </c>
      <c r="H52" s="12" t="s">
        <v>29</v>
      </c>
      <c r="I52" s="12" t="s">
        <v>29</v>
      </c>
      <c r="J52" s="12">
        <v>1</v>
      </c>
      <c r="K52" s="12">
        <v>1</v>
      </c>
      <c r="L52" s="12" t="s">
        <v>29</v>
      </c>
      <c r="M52" s="12" t="s">
        <v>29</v>
      </c>
      <c r="N52" s="12" t="s">
        <v>29</v>
      </c>
      <c r="O52" s="12" t="s">
        <v>29</v>
      </c>
      <c r="P52" s="12" t="s">
        <v>29</v>
      </c>
      <c r="Q52" s="12" t="s">
        <v>29</v>
      </c>
      <c r="R52" s="12" t="s">
        <v>29</v>
      </c>
      <c r="S52" s="12" t="s">
        <v>29</v>
      </c>
      <c r="T52" s="12">
        <f t="shared" si="2"/>
        <v>3</v>
      </c>
    </row>
    <row r="53" spans="1:20">
      <c r="A53" s="11">
        <v>5603</v>
      </c>
      <c r="B53" s="6" t="s">
        <v>70</v>
      </c>
      <c r="C53" s="12">
        <v>7</v>
      </c>
      <c r="D53" s="12">
        <v>4</v>
      </c>
      <c r="E53" s="12">
        <v>1</v>
      </c>
      <c r="F53" s="12">
        <v>5</v>
      </c>
      <c r="G53" s="12">
        <v>6</v>
      </c>
      <c r="H53" s="12">
        <v>5</v>
      </c>
      <c r="I53" s="12">
        <v>2</v>
      </c>
      <c r="J53" s="12">
        <v>3</v>
      </c>
      <c r="K53" s="12">
        <v>4</v>
      </c>
      <c r="L53" s="12">
        <v>1</v>
      </c>
      <c r="M53" s="12">
        <v>5</v>
      </c>
      <c r="N53" s="12">
        <v>2</v>
      </c>
      <c r="O53" s="12">
        <v>5</v>
      </c>
      <c r="P53" s="12">
        <v>1</v>
      </c>
      <c r="Q53" s="12">
        <v>1</v>
      </c>
      <c r="R53" s="12">
        <v>1</v>
      </c>
      <c r="S53" s="12">
        <v>2</v>
      </c>
      <c r="T53" s="12">
        <f t="shared" si="2"/>
        <v>55</v>
      </c>
    </row>
    <row r="54" spans="1:20">
      <c r="A54" s="11">
        <v>5604</v>
      </c>
      <c r="B54" s="6" t="s">
        <v>71</v>
      </c>
      <c r="C54" s="12">
        <v>4</v>
      </c>
      <c r="D54" s="12">
        <v>11</v>
      </c>
      <c r="E54" s="12">
        <v>5</v>
      </c>
      <c r="F54" s="12">
        <v>10</v>
      </c>
      <c r="G54" s="12">
        <v>4</v>
      </c>
      <c r="H54" s="12">
        <v>6</v>
      </c>
      <c r="I54" s="12">
        <v>7</v>
      </c>
      <c r="J54" s="12">
        <v>3</v>
      </c>
      <c r="K54" s="12">
        <v>3</v>
      </c>
      <c r="L54" s="12">
        <v>7</v>
      </c>
      <c r="M54" s="12">
        <v>2</v>
      </c>
      <c r="N54" s="12">
        <v>2</v>
      </c>
      <c r="O54" s="12">
        <v>3</v>
      </c>
      <c r="P54" s="12">
        <v>3</v>
      </c>
      <c r="Q54" s="12">
        <v>2</v>
      </c>
      <c r="R54" s="12">
        <v>2</v>
      </c>
      <c r="S54" s="12" t="s">
        <v>29</v>
      </c>
      <c r="T54" s="12">
        <f t="shared" si="2"/>
        <v>74</v>
      </c>
    </row>
    <row r="55" spans="1:20">
      <c r="A55" s="11">
        <v>5605</v>
      </c>
      <c r="B55" s="6" t="s">
        <v>72</v>
      </c>
      <c r="C55" s="12">
        <v>3</v>
      </c>
      <c r="D55" s="12">
        <v>3</v>
      </c>
      <c r="E55" s="12">
        <v>8</v>
      </c>
      <c r="F55" s="12">
        <v>6</v>
      </c>
      <c r="G55" s="12">
        <v>4</v>
      </c>
      <c r="H55" s="12">
        <v>5</v>
      </c>
      <c r="I55" s="12">
        <v>3</v>
      </c>
      <c r="J55" s="12">
        <v>7</v>
      </c>
      <c r="K55" s="12" t="s">
        <v>29</v>
      </c>
      <c r="L55" s="12">
        <v>3</v>
      </c>
      <c r="M55" s="12">
        <v>1</v>
      </c>
      <c r="N55" s="12">
        <v>3</v>
      </c>
      <c r="O55" s="12">
        <v>1</v>
      </c>
      <c r="P55" s="12">
        <v>2</v>
      </c>
      <c r="Q55" s="12" t="s">
        <v>29</v>
      </c>
      <c r="R55" s="12" t="s">
        <v>29</v>
      </c>
      <c r="S55" s="12" t="s">
        <v>29</v>
      </c>
      <c r="T55" s="12">
        <f t="shared" si="2"/>
        <v>49</v>
      </c>
    </row>
    <row r="56" spans="1:20">
      <c r="A56" s="11">
        <v>5606</v>
      </c>
      <c r="B56" s="6" t="s">
        <v>73</v>
      </c>
      <c r="C56" s="12">
        <v>50</v>
      </c>
      <c r="D56" s="12">
        <v>49</v>
      </c>
      <c r="E56" s="12">
        <v>45</v>
      </c>
      <c r="F56" s="12">
        <v>51</v>
      </c>
      <c r="G56" s="12">
        <v>28</v>
      </c>
      <c r="H56" s="12">
        <v>34</v>
      </c>
      <c r="I56" s="12">
        <v>35</v>
      </c>
      <c r="J56" s="12">
        <v>29</v>
      </c>
      <c r="K56" s="12">
        <v>31</v>
      </c>
      <c r="L56" s="12">
        <v>18</v>
      </c>
      <c r="M56" s="12">
        <v>19</v>
      </c>
      <c r="N56" s="12">
        <v>12</v>
      </c>
      <c r="O56" s="12">
        <v>17</v>
      </c>
      <c r="P56" s="12">
        <v>10</v>
      </c>
      <c r="Q56" s="12">
        <v>1</v>
      </c>
      <c r="R56" s="12">
        <v>2</v>
      </c>
      <c r="S56" s="12">
        <v>6</v>
      </c>
      <c r="T56" s="12">
        <f t="shared" si="2"/>
        <v>437</v>
      </c>
    </row>
    <row r="57" spans="1:20">
      <c r="A57" s="11">
        <v>5607</v>
      </c>
      <c r="B57" s="6" t="s">
        <v>74</v>
      </c>
      <c r="C57" s="12">
        <v>15</v>
      </c>
      <c r="D57" s="12">
        <v>12</v>
      </c>
      <c r="E57" s="12">
        <v>20</v>
      </c>
      <c r="F57" s="12">
        <v>27</v>
      </c>
      <c r="G57" s="12">
        <v>22</v>
      </c>
      <c r="H57" s="12">
        <v>19</v>
      </c>
      <c r="I57" s="12">
        <v>19</v>
      </c>
      <c r="J57" s="12">
        <v>20</v>
      </c>
      <c r="K57" s="12">
        <v>18</v>
      </c>
      <c r="L57" s="12">
        <v>14</v>
      </c>
      <c r="M57" s="12">
        <v>8</v>
      </c>
      <c r="N57" s="12">
        <v>8</v>
      </c>
      <c r="O57" s="12">
        <v>9</v>
      </c>
      <c r="P57" s="12">
        <v>5</v>
      </c>
      <c r="Q57" s="12">
        <v>3</v>
      </c>
      <c r="R57" s="12">
        <v>1</v>
      </c>
      <c r="S57" s="12">
        <v>1</v>
      </c>
      <c r="T57" s="12">
        <f t="shared" si="2"/>
        <v>221</v>
      </c>
    </row>
    <row r="58" spans="1:20">
      <c r="A58" s="11">
        <v>5608</v>
      </c>
      <c r="B58" s="6" t="s">
        <v>75</v>
      </c>
      <c r="C58" s="12">
        <v>2</v>
      </c>
      <c r="D58" s="12">
        <v>1</v>
      </c>
      <c r="E58" s="12">
        <v>2</v>
      </c>
      <c r="F58" s="12">
        <v>3</v>
      </c>
      <c r="G58" s="12">
        <v>6</v>
      </c>
      <c r="H58" s="12">
        <v>2</v>
      </c>
      <c r="I58" s="12">
        <v>2</v>
      </c>
      <c r="J58" s="12" t="s">
        <v>29</v>
      </c>
      <c r="K58" s="12">
        <v>3</v>
      </c>
      <c r="L58" s="12">
        <v>5</v>
      </c>
      <c r="M58" s="12">
        <v>1</v>
      </c>
      <c r="N58" s="12">
        <v>1</v>
      </c>
      <c r="O58" s="12">
        <v>1</v>
      </c>
      <c r="P58" s="12" t="s">
        <v>29</v>
      </c>
      <c r="Q58" s="12">
        <v>1</v>
      </c>
      <c r="R58" s="12" t="s">
        <v>29</v>
      </c>
      <c r="S58" s="12" t="s">
        <v>29</v>
      </c>
      <c r="T58" s="12">
        <f t="shared" si="2"/>
        <v>30</v>
      </c>
    </row>
    <row r="59" spans="1:20">
      <c r="A59" s="11">
        <v>5610</v>
      </c>
      <c r="B59" s="6" t="s">
        <v>76</v>
      </c>
      <c r="C59" s="12">
        <v>1</v>
      </c>
      <c r="D59" s="12">
        <v>2</v>
      </c>
      <c r="E59" s="12">
        <v>1</v>
      </c>
      <c r="F59" s="12">
        <v>5</v>
      </c>
      <c r="G59" s="12">
        <v>3</v>
      </c>
      <c r="H59" s="12">
        <v>4</v>
      </c>
      <c r="I59" s="12">
        <v>3</v>
      </c>
      <c r="J59" s="12">
        <v>2</v>
      </c>
      <c r="K59" s="12">
        <v>3</v>
      </c>
      <c r="L59" s="12">
        <v>2</v>
      </c>
      <c r="M59" s="12">
        <v>4</v>
      </c>
      <c r="N59" s="12">
        <v>4</v>
      </c>
      <c r="O59" s="12">
        <v>3</v>
      </c>
      <c r="P59" s="12">
        <v>1</v>
      </c>
      <c r="Q59" s="12">
        <v>1</v>
      </c>
      <c r="R59" s="12" t="s">
        <v>29</v>
      </c>
      <c r="S59" s="12" t="s">
        <v>29</v>
      </c>
      <c r="T59" s="12">
        <f t="shared" si="2"/>
        <v>39</v>
      </c>
    </row>
    <row r="60" spans="1:20">
      <c r="A60" s="11">
        <v>5611</v>
      </c>
      <c r="B60" s="6" t="s">
        <v>77</v>
      </c>
      <c r="C60" s="12">
        <v>2</v>
      </c>
      <c r="D60" s="12">
        <v>1</v>
      </c>
      <c r="E60" s="12">
        <v>1</v>
      </c>
      <c r="F60" s="12">
        <v>4</v>
      </c>
      <c r="G60" s="12">
        <v>5</v>
      </c>
      <c r="H60" s="12">
        <v>5</v>
      </c>
      <c r="I60" s="12">
        <v>6</v>
      </c>
      <c r="J60" s="12">
        <v>3</v>
      </c>
      <c r="K60" s="12">
        <v>1</v>
      </c>
      <c r="L60" s="12">
        <v>2</v>
      </c>
      <c r="M60" s="12">
        <v>5</v>
      </c>
      <c r="N60" s="12">
        <v>1</v>
      </c>
      <c r="O60" s="12">
        <v>3</v>
      </c>
      <c r="P60" s="12">
        <v>1</v>
      </c>
      <c r="Q60" s="12">
        <v>1</v>
      </c>
      <c r="R60" s="12" t="s">
        <v>29</v>
      </c>
      <c r="S60" s="12">
        <v>2</v>
      </c>
      <c r="T60" s="12">
        <f t="shared" si="2"/>
        <v>43</v>
      </c>
    </row>
    <row r="61" spans="1:20">
      <c r="A61" s="11">
        <v>5612</v>
      </c>
      <c r="B61" s="6" t="s">
        <v>78</v>
      </c>
      <c r="C61" s="12">
        <v>22</v>
      </c>
      <c r="D61" s="12">
        <v>27</v>
      </c>
      <c r="E61" s="12">
        <v>19</v>
      </c>
      <c r="F61" s="12">
        <v>20</v>
      </c>
      <c r="G61" s="12">
        <v>28</v>
      </c>
      <c r="H61" s="12">
        <v>25</v>
      </c>
      <c r="I61" s="12">
        <v>18</v>
      </c>
      <c r="J61" s="12">
        <v>18</v>
      </c>
      <c r="K61" s="12">
        <v>17</v>
      </c>
      <c r="L61" s="12">
        <v>13</v>
      </c>
      <c r="M61" s="12">
        <v>10</v>
      </c>
      <c r="N61" s="12">
        <v>8</v>
      </c>
      <c r="O61" s="12">
        <v>4</v>
      </c>
      <c r="P61" s="12">
        <v>6</v>
      </c>
      <c r="Q61" s="12">
        <v>4</v>
      </c>
      <c r="R61" s="12">
        <v>2</v>
      </c>
      <c r="S61" s="12">
        <v>4</v>
      </c>
      <c r="T61" s="12">
        <f t="shared" si="2"/>
        <v>245</v>
      </c>
    </row>
    <row r="62" spans="1:20">
      <c r="A62" s="11">
        <v>5696</v>
      </c>
      <c r="B62" s="6" t="s">
        <v>79</v>
      </c>
      <c r="C62" s="12">
        <v>12</v>
      </c>
      <c r="D62" s="12">
        <v>9</v>
      </c>
      <c r="E62" s="12">
        <v>11</v>
      </c>
      <c r="F62" s="12">
        <v>4</v>
      </c>
      <c r="G62" s="12">
        <v>10</v>
      </c>
      <c r="H62" s="12">
        <v>11</v>
      </c>
      <c r="I62" s="12">
        <v>7</v>
      </c>
      <c r="J62" s="12">
        <v>4</v>
      </c>
      <c r="K62" s="12">
        <v>5</v>
      </c>
      <c r="L62" s="12">
        <v>6</v>
      </c>
      <c r="M62" s="12">
        <v>6</v>
      </c>
      <c r="N62" s="12">
        <v>1</v>
      </c>
      <c r="O62" s="12">
        <v>4</v>
      </c>
      <c r="P62" s="12">
        <v>2</v>
      </c>
      <c r="Q62" s="12">
        <v>3</v>
      </c>
      <c r="R62" s="12">
        <v>2</v>
      </c>
      <c r="S62" s="12" t="s">
        <v>29</v>
      </c>
      <c r="T62" s="12">
        <f t="shared" si="2"/>
        <v>97</v>
      </c>
    </row>
    <row r="63" spans="1:20">
      <c r="A63" s="11">
        <v>5697</v>
      </c>
      <c r="B63" s="6" t="s">
        <v>80</v>
      </c>
      <c r="C63" s="12" t="s">
        <v>29</v>
      </c>
      <c r="D63" s="12">
        <v>1</v>
      </c>
      <c r="E63" s="12" t="s">
        <v>29</v>
      </c>
      <c r="F63" s="12" t="s">
        <v>29</v>
      </c>
      <c r="G63" s="12" t="s">
        <v>29</v>
      </c>
      <c r="H63" s="12" t="s">
        <v>29</v>
      </c>
      <c r="I63" s="12">
        <v>1</v>
      </c>
      <c r="J63" s="12" t="s">
        <v>29</v>
      </c>
      <c r="K63" s="12" t="s">
        <v>29</v>
      </c>
      <c r="L63" s="12" t="s">
        <v>29</v>
      </c>
      <c r="M63" s="12" t="s">
        <v>29</v>
      </c>
      <c r="N63" s="12" t="s">
        <v>29</v>
      </c>
      <c r="O63" s="12" t="s">
        <v>29</v>
      </c>
      <c r="P63" s="12" t="s">
        <v>29</v>
      </c>
      <c r="Q63" s="12" t="s">
        <v>29</v>
      </c>
      <c r="R63" s="12" t="s">
        <v>29</v>
      </c>
      <c r="S63" s="12" t="s">
        <v>29</v>
      </c>
      <c r="T63" s="12">
        <f t="shared" si="2"/>
        <v>2</v>
      </c>
    </row>
    <row r="64" spans="1:20">
      <c r="A64" s="11">
        <v>5698</v>
      </c>
      <c r="B64" s="6" t="s">
        <v>81</v>
      </c>
      <c r="C64" s="12" t="s">
        <v>29</v>
      </c>
      <c r="D64" s="12">
        <v>1</v>
      </c>
      <c r="E64" s="12">
        <v>2</v>
      </c>
      <c r="F64" s="12">
        <v>1</v>
      </c>
      <c r="G64" s="12">
        <v>2</v>
      </c>
      <c r="H64" s="12">
        <v>1</v>
      </c>
      <c r="I64" s="12">
        <v>1</v>
      </c>
      <c r="J64" s="12">
        <v>1</v>
      </c>
      <c r="K64" s="12">
        <v>3</v>
      </c>
      <c r="L64" s="12">
        <v>3</v>
      </c>
      <c r="M64" s="12">
        <v>2</v>
      </c>
      <c r="N64" s="12" t="s">
        <v>29</v>
      </c>
      <c r="O64" s="12" t="s">
        <v>29</v>
      </c>
      <c r="P64" s="12">
        <v>2</v>
      </c>
      <c r="Q64" s="12" t="s">
        <v>29</v>
      </c>
      <c r="R64" s="12" t="s">
        <v>29</v>
      </c>
      <c r="S64" s="12" t="s">
        <v>29</v>
      </c>
      <c r="T64" s="12">
        <f t="shared" si="2"/>
        <v>19</v>
      </c>
    </row>
    <row r="65" spans="1:20">
      <c r="A65" s="11">
        <v>5699</v>
      </c>
      <c r="B65" s="6" t="s">
        <v>82</v>
      </c>
      <c r="C65" s="12">
        <v>1</v>
      </c>
      <c r="D65" s="12">
        <v>3</v>
      </c>
      <c r="E65" s="12">
        <v>2</v>
      </c>
      <c r="F65" s="12">
        <v>2</v>
      </c>
      <c r="G65" s="12" t="s">
        <v>29</v>
      </c>
      <c r="H65" s="12" t="s">
        <v>29</v>
      </c>
      <c r="I65" s="12">
        <v>2</v>
      </c>
      <c r="J65" s="12">
        <v>1</v>
      </c>
      <c r="K65" s="12">
        <v>2</v>
      </c>
      <c r="L65" s="12">
        <v>1</v>
      </c>
      <c r="M65" s="12">
        <v>1</v>
      </c>
      <c r="N65" s="12">
        <v>3</v>
      </c>
      <c r="O65" s="12">
        <v>1</v>
      </c>
      <c r="P65" s="12">
        <v>1</v>
      </c>
      <c r="Q65" s="12">
        <v>1</v>
      </c>
      <c r="R65" s="12" t="s">
        <v>29</v>
      </c>
      <c r="S65" s="12" t="s">
        <v>29</v>
      </c>
      <c r="T65" s="12">
        <f t="shared" si="2"/>
        <v>21</v>
      </c>
    </row>
    <row r="66" spans="1:20">
      <c r="A66" s="11">
        <v>5701</v>
      </c>
      <c r="B66" s="6" t="s">
        <v>84</v>
      </c>
      <c r="C66" s="12">
        <v>15</v>
      </c>
      <c r="D66" s="12">
        <v>21</v>
      </c>
      <c r="E66" s="12">
        <v>21</v>
      </c>
      <c r="F66" s="12">
        <v>18</v>
      </c>
      <c r="G66" s="12">
        <v>11</v>
      </c>
      <c r="H66" s="12">
        <v>11</v>
      </c>
      <c r="I66" s="12">
        <v>22</v>
      </c>
      <c r="J66" s="12">
        <v>10</v>
      </c>
      <c r="K66" s="12">
        <v>13</v>
      </c>
      <c r="L66" s="12">
        <v>13</v>
      </c>
      <c r="M66" s="12">
        <v>9</v>
      </c>
      <c r="N66" s="12">
        <v>11</v>
      </c>
      <c r="O66" s="12">
        <v>6</v>
      </c>
      <c r="P66" s="12">
        <v>11</v>
      </c>
      <c r="Q66" s="12">
        <v>3</v>
      </c>
      <c r="R66" s="12">
        <v>3</v>
      </c>
      <c r="S66" s="12">
        <v>4</v>
      </c>
      <c r="T66" s="12">
        <f t="shared" si="2"/>
        <v>202</v>
      </c>
    </row>
    <row r="67" spans="1:20">
      <c r="A67" s="11">
        <v>5702</v>
      </c>
      <c r="B67" s="6" t="s">
        <v>85</v>
      </c>
      <c r="C67" s="12">
        <v>6</v>
      </c>
      <c r="D67" s="12">
        <v>6</v>
      </c>
      <c r="E67" s="12">
        <v>10</v>
      </c>
      <c r="F67" s="12">
        <v>6</v>
      </c>
      <c r="G67" s="12">
        <v>5</v>
      </c>
      <c r="H67" s="12">
        <v>6</v>
      </c>
      <c r="I67" s="12">
        <v>4</v>
      </c>
      <c r="J67" s="12">
        <v>6</v>
      </c>
      <c r="K67" s="12">
        <v>8</v>
      </c>
      <c r="L67" s="12">
        <v>4</v>
      </c>
      <c r="M67" s="12">
        <v>6</v>
      </c>
      <c r="N67" s="12">
        <v>3</v>
      </c>
      <c r="O67" s="12">
        <v>2</v>
      </c>
      <c r="P67" s="12">
        <v>2</v>
      </c>
      <c r="Q67" s="12">
        <v>2</v>
      </c>
      <c r="R67" s="12">
        <v>1</v>
      </c>
      <c r="S67" s="12">
        <v>1</v>
      </c>
      <c r="T67" s="12">
        <f t="shared" si="2"/>
        <v>78</v>
      </c>
    </row>
    <row r="68" spans="1:20">
      <c r="A68" s="11">
        <v>5703</v>
      </c>
      <c r="B68" s="6" t="s">
        <v>86</v>
      </c>
      <c r="C68" s="12">
        <v>2</v>
      </c>
      <c r="D68" s="12">
        <v>5</v>
      </c>
      <c r="E68" s="12">
        <v>2</v>
      </c>
      <c r="F68" s="12">
        <v>9</v>
      </c>
      <c r="G68" s="12">
        <v>4</v>
      </c>
      <c r="H68" s="12">
        <v>2</v>
      </c>
      <c r="I68" s="12">
        <v>5</v>
      </c>
      <c r="J68" s="12">
        <v>3</v>
      </c>
      <c r="K68" s="12">
        <v>2</v>
      </c>
      <c r="L68" s="12">
        <v>6</v>
      </c>
      <c r="M68" s="12">
        <v>5</v>
      </c>
      <c r="N68" s="12">
        <v>4</v>
      </c>
      <c r="O68" s="12">
        <v>1</v>
      </c>
      <c r="P68" s="12">
        <v>2</v>
      </c>
      <c r="Q68" s="12">
        <v>3</v>
      </c>
      <c r="R68" s="12">
        <v>1</v>
      </c>
      <c r="S68" s="12">
        <v>3</v>
      </c>
      <c r="T68" s="12">
        <f t="shared" si="2"/>
        <v>59</v>
      </c>
    </row>
    <row r="69" spans="1:20">
      <c r="A69" s="11">
        <v>5801</v>
      </c>
      <c r="B69" s="6" t="s">
        <v>88</v>
      </c>
      <c r="C69" s="12">
        <v>10</v>
      </c>
      <c r="D69" s="12">
        <v>8</v>
      </c>
      <c r="E69" s="12">
        <v>13</v>
      </c>
      <c r="F69" s="12">
        <v>13</v>
      </c>
      <c r="G69" s="12">
        <v>20</v>
      </c>
      <c r="H69" s="12">
        <v>14</v>
      </c>
      <c r="I69" s="12">
        <v>7</v>
      </c>
      <c r="J69" s="12">
        <v>16</v>
      </c>
      <c r="K69" s="12">
        <v>11</v>
      </c>
      <c r="L69" s="12">
        <v>15</v>
      </c>
      <c r="M69" s="12">
        <v>11</v>
      </c>
      <c r="N69" s="12">
        <v>13</v>
      </c>
      <c r="O69" s="12">
        <v>3</v>
      </c>
      <c r="P69" s="12">
        <v>8</v>
      </c>
      <c r="Q69" s="12">
        <v>9</v>
      </c>
      <c r="R69" s="12">
        <v>1</v>
      </c>
      <c r="S69" s="12">
        <v>7</v>
      </c>
      <c r="T69" s="12">
        <f t="shared" si="2"/>
        <v>179</v>
      </c>
    </row>
    <row r="70" spans="1:20">
      <c r="A70" s="11">
        <v>5802</v>
      </c>
      <c r="B70" s="6" t="s">
        <v>44</v>
      </c>
      <c r="C70" s="12">
        <v>0</v>
      </c>
      <c r="D70" s="12">
        <v>3</v>
      </c>
      <c r="E70" s="12">
        <v>3</v>
      </c>
      <c r="F70" s="12">
        <v>1</v>
      </c>
      <c r="G70" s="12">
        <v>1</v>
      </c>
      <c r="H70" s="12">
        <v>1</v>
      </c>
      <c r="I70" s="12">
        <v>4</v>
      </c>
      <c r="J70" s="12">
        <v>1</v>
      </c>
      <c r="K70" s="12" t="s">
        <v>29</v>
      </c>
      <c r="L70" s="12" t="s">
        <v>29</v>
      </c>
      <c r="M70" s="12" t="s">
        <v>29</v>
      </c>
      <c r="N70" s="12">
        <v>3</v>
      </c>
      <c r="O70" s="12">
        <v>4</v>
      </c>
      <c r="P70" s="12" t="s">
        <v>29</v>
      </c>
      <c r="Q70" s="12" t="s">
        <v>29</v>
      </c>
      <c r="R70" s="12" t="s">
        <v>29</v>
      </c>
      <c r="S70" s="12">
        <v>1</v>
      </c>
      <c r="T70" s="12">
        <f t="shared" si="2"/>
        <v>22</v>
      </c>
    </row>
    <row r="71" spans="1:20">
      <c r="A71" s="11">
        <v>5803</v>
      </c>
      <c r="B71" s="6" t="s">
        <v>46</v>
      </c>
      <c r="C71" s="12">
        <v>1</v>
      </c>
      <c r="D71" s="12">
        <v>6</v>
      </c>
      <c r="E71" s="12">
        <v>6</v>
      </c>
      <c r="F71" s="12">
        <v>4</v>
      </c>
      <c r="G71" s="12">
        <v>1</v>
      </c>
      <c r="H71" s="12">
        <v>8</v>
      </c>
      <c r="I71" s="12">
        <v>4</v>
      </c>
      <c r="J71" s="12">
        <v>6</v>
      </c>
      <c r="K71" s="12">
        <v>2</v>
      </c>
      <c r="L71" s="12">
        <v>5</v>
      </c>
      <c r="M71" s="12">
        <v>8</v>
      </c>
      <c r="N71" s="12">
        <v>4</v>
      </c>
      <c r="O71" s="12">
        <v>4</v>
      </c>
      <c r="P71" s="12">
        <v>1</v>
      </c>
      <c r="Q71" s="12">
        <v>3</v>
      </c>
      <c r="R71" s="12" t="s">
        <v>29</v>
      </c>
      <c r="S71" s="12">
        <v>4</v>
      </c>
      <c r="T71" s="12">
        <f t="shared" si="2"/>
        <v>67</v>
      </c>
    </row>
    <row r="72" spans="1:20">
      <c r="A72" s="11">
        <v>5804</v>
      </c>
      <c r="B72" s="6" t="s">
        <v>89</v>
      </c>
      <c r="C72" s="12">
        <v>14</v>
      </c>
      <c r="D72" s="12">
        <v>7</v>
      </c>
      <c r="E72" s="12">
        <v>20</v>
      </c>
      <c r="F72" s="12">
        <v>11</v>
      </c>
      <c r="G72" s="12">
        <v>13</v>
      </c>
      <c r="H72" s="12">
        <v>5</v>
      </c>
      <c r="I72" s="12">
        <v>15</v>
      </c>
      <c r="J72" s="12">
        <v>7</v>
      </c>
      <c r="K72" s="12">
        <v>8</v>
      </c>
      <c r="L72" s="12">
        <v>8</v>
      </c>
      <c r="M72" s="12">
        <v>15</v>
      </c>
      <c r="N72" s="12">
        <v>9</v>
      </c>
      <c r="O72" s="12">
        <v>7</v>
      </c>
      <c r="P72" s="12">
        <v>10</v>
      </c>
      <c r="Q72" s="12">
        <v>6</v>
      </c>
      <c r="R72" s="12">
        <v>3</v>
      </c>
      <c r="S72" s="12">
        <v>6</v>
      </c>
      <c r="T72" s="12">
        <f t="shared" si="2"/>
        <v>164</v>
      </c>
    </row>
    <row r="73" spans="1:20">
      <c r="A73" s="11">
        <v>5904</v>
      </c>
      <c r="B73" s="6" t="s">
        <v>91</v>
      </c>
      <c r="C73" s="12">
        <v>45</v>
      </c>
      <c r="D73" s="12">
        <v>51</v>
      </c>
      <c r="E73" s="12">
        <v>53</v>
      </c>
      <c r="F73" s="12">
        <v>61</v>
      </c>
      <c r="G73" s="12">
        <v>61</v>
      </c>
      <c r="H73" s="12">
        <v>50</v>
      </c>
      <c r="I73" s="12">
        <v>46</v>
      </c>
      <c r="J73" s="12">
        <v>42</v>
      </c>
      <c r="K73" s="12">
        <v>47</v>
      </c>
      <c r="L73" s="12">
        <v>46</v>
      </c>
      <c r="M73" s="12">
        <v>34</v>
      </c>
      <c r="N73" s="12">
        <v>32</v>
      </c>
      <c r="O73" s="12">
        <v>20</v>
      </c>
      <c r="P73" s="12">
        <v>18</v>
      </c>
      <c r="Q73" s="12">
        <v>14</v>
      </c>
      <c r="R73" s="12">
        <v>15</v>
      </c>
      <c r="S73" s="12">
        <v>12</v>
      </c>
      <c r="T73" s="12">
        <f t="shared" si="2"/>
        <v>647</v>
      </c>
    </row>
    <row r="74" spans="1:20">
      <c r="A74" s="11">
        <v>5902</v>
      </c>
      <c r="B74" s="6" t="s">
        <v>92</v>
      </c>
      <c r="C74" s="12">
        <v>4</v>
      </c>
      <c r="D74" s="12">
        <v>6</v>
      </c>
      <c r="E74" s="12">
        <v>6</v>
      </c>
      <c r="F74" s="12">
        <v>2</v>
      </c>
      <c r="G74" s="12">
        <v>6</v>
      </c>
      <c r="H74" s="12">
        <v>11</v>
      </c>
      <c r="I74" s="12">
        <v>4</v>
      </c>
      <c r="J74" s="12">
        <v>4</v>
      </c>
      <c r="K74" s="12" t="s">
        <v>29</v>
      </c>
      <c r="L74" s="12">
        <v>11</v>
      </c>
      <c r="M74" s="12">
        <v>5</v>
      </c>
      <c r="N74" s="12">
        <v>3</v>
      </c>
      <c r="O74" s="12">
        <v>1</v>
      </c>
      <c r="P74" s="12">
        <v>3</v>
      </c>
      <c r="Q74" s="12">
        <v>1</v>
      </c>
      <c r="R74" s="12" t="s">
        <v>29</v>
      </c>
      <c r="S74" s="12">
        <v>2</v>
      </c>
      <c r="T74" s="12">
        <f t="shared" si="2"/>
        <v>69</v>
      </c>
    </row>
    <row r="75" spans="1:20">
      <c r="A75" s="11">
        <v>5903</v>
      </c>
      <c r="B75" s="6" t="s">
        <v>93</v>
      </c>
      <c r="C75" s="12">
        <v>2</v>
      </c>
      <c r="D75" s="12">
        <v>7</v>
      </c>
      <c r="E75" s="12">
        <v>14</v>
      </c>
      <c r="F75" s="12">
        <v>12</v>
      </c>
      <c r="G75" s="12">
        <v>7</v>
      </c>
      <c r="H75" s="12">
        <v>10</v>
      </c>
      <c r="I75" s="12">
        <v>15</v>
      </c>
      <c r="J75" s="12">
        <v>8</v>
      </c>
      <c r="K75" s="12">
        <v>7</v>
      </c>
      <c r="L75" s="12">
        <v>10</v>
      </c>
      <c r="M75" s="12">
        <v>7</v>
      </c>
      <c r="N75" s="12">
        <v>5</v>
      </c>
      <c r="O75" s="12">
        <v>2</v>
      </c>
      <c r="P75" s="12">
        <v>4</v>
      </c>
      <c r="Q75" s="12">
        <v>2</v>
      </c>
      <c r="R75" s="12">
        <v>3</v>
      </c>
      <c r="S75" s="12">
        <v>2</v>
      </c>
      <c r="T75" s="12">
        <f t="shared" si="2"/>
        <v>117</v>
      </c>
    </row>
    <row r="76" spans="1:20">
      <c r="A76" s="11">
        <v>5905</v>
      </c>
      <c r="B76" s="6" t="s">
        <v>94</v>
      </c>
      <c r="C76" s="12">
        <v>4</v>
      </c>
      <c r="D76" s="12">
        <v>4</v>
      </c>
      <c r="E76" s="12" t="s">
        <v>29</v>
      </c>
      <c r="F76" s="12">
        <v>4</v>
      </c>
      <c r="G76" s="12">
        <v>4</v>
      </c>
      <c r="H76" s="12">
        <v>4</v>
      </c>
      <c r="I76" s="12">
        <v>1</v>
      </c>
      <c r="J76" s="12">
        <v>7</v>
      </c>
      <c r="K76" s="12">
        <v>3</v>
      </c>
      <c r="L76" s="12">
        <v>4</v>
      </c>
      <c r="M76" s="12" t="s">
        <v>29</v>
      </c>
      <c r="N76" s="12" t="s">
        <v>29</v>
      </c>
      <c r="O76" s="12" t="s">
        <v>29</v>
      </c>
      <c r="P76" s="12">
        <v>4</v>
      </c>
      <c r="Q76" s="12" t="s">
        <v>29</v>
      </c>
      <c r="R76" s="12">
        <v>1</v>
      </c>
      <c r="S76" s="12" t="s">
        <v>29</v>
      </c>
      <c r="T76" s="12">
        <f t="shared" si="2"/>
        <v>40</v>
      </c>
    </row>
    <row r="77" spans="1:20">
      <c r="A77" s="11">
        <v>5906</v>
      </c>
      <c r="B77" s="6" t="s">
        <v>95</v>
      </c>
      <c r="C77" s="12">
        <v>5</v>
      </c>
      <c r="D77" s="12">
        <v>4</v>
      </c>
      <c r="E77" s="12">
        <v>1</v>
      </c>
      <c r="F77" s="12">
        <v>1</v>
      </c>
      <c r="G77" s="12">
        <v>3</v>
      </c>
      <c r="H77" s="12" t="s">
        <v>29</v>
      </c>
      <c r="I77" s="12">
        <v>2</v>
      </c>
      <c r="J77" s="12">
        <v>3</v>
      </c>
      <c r="K77" s="12">
        <v>3</v>
      </c>
      <c r="L77" s="12">
        <v>1</v>
      </c>
      <c r="M77" s="12">
        <v>1</v>
      </c>
      <c r="N77" s="12" t="s">
        <v>29</v>
      </c>
      <c r="O77" s="12" t="s">
        <v>29</v>
      </c>
      <c r="P77" s="12" t="s">
        <v>29</v>
      </c>
      <c r="Q77" s="12">
        <v>2</v>
      </c>
      <c r="R77" s="12" t="s">
        <v>29</v>
      </c>
      <c r="S77" s="12">
        <v>1</v>
      </c>
      <c r="T77" s="12">
        <f t="shared" si="2"/>
        <v>27</v>
      </c>
    </row>
    <row r="78" spans="1:20">
      <c r="A78" s="11">
        <v>5908</v>
      </c>
      <c r="B78" s="6" t="s">
        <v>96</v>
      </c>
      <c r="C78" s="12">
        <v>4</v>
      </c>
      <c r="D78" s="12">
        <v>3</v>
      </c>
      <c r="E78" s="12">
        <v>4</v>
      </c>
      <c r="F78" s="12">
        <v>6</v>
      </c>
      <c r="G78" s="12">
        <v>4</v>
      </c>
      <c r="H78" s="12">
        <v>1</v>
      </c>
      <c r="I78" s="12">
        <v>4</v>
      </c>
      <c r="J78" s="12">
        <v>3</v>
      </c>
      <c r="K78" s="12">
        <v>5</v>
      </c>
      <c r="L78" s="12">
        <v>4</v>
      </c>
      <c r="M78" s="12">
        <v>3</v>
      </c>
      <c r="N78" s="12">
        <v>1</v>
      </c>
      <c r="O78" s="12" t="s">
        <v>29</v>
      </c>
      <c r="P78" s="12">
        <v>3</v>
      </c>
      <c r="Q78" s="12">
        <v>1</v>
      </c>
      <c r="R78" s="12">
        <v>1</v>
      </c>
      <c r="S78" s="12" t="s">
        <v>29</v>
      </c>
      <c r="T78" s="12">
        <f t="shared" si="2"/>
        <v>47</v>
      </c>
    </row>
    <row r="79" spans="1:20">
      <c r="A79" s="11">
        <v>6001</v>
      </c>
      <c r="B79" s="6" t="s">
        <v>98</v>
      </c>
      <c r="C79" s="12">
        <v>13</v>
      </c>
      <c r="D79" s="12">
        <v>17</v>
      </c>
      <c r="E79" s="12">
        <v>27</v>
      </c>
      <c r="F79" s="12">
        <v>25</v>
      </c>
      <c r="G79" s="12">
        <v>15</v>
      </c>
      <c r="H79" s="12">
        <v>23</v>
      </c>
      <c r="I79" s="12">
        <v>17</v>
      </c>
      <c r="J79" s="12">
        <v>24</v>
      </c>
      <c r="K79" s="12">
        <v>16</v>
      </c>
      <c r="L79" s="12">
        <v>14</v>
      </c>
      <c r="M79" s="12">
        <v>8</v>
      </c>
      <c r="N79" s="12">
        <v>8</v>
      </c>
      <c r="O79" s="12">
        <v>6</v>
      </c>
      <c r="P79" s="12">
        <v>5</v>
      </c>
      <c r="Q79" s="12">
        <v>7</v>
      </c>
      <c r="R79" s="12">
        <v>7</v>
      </c>
      <c r="S79" s="12">
        <v>4</v>
      </c>
      <c r="T79" s="12">
        <f t="shared" si="2"/>
        <v>236</v>
      </c>
    </row>
    <row r="80" spans="1:20">
      <c r="A80" s="11">
        <v>6002</v>
      </c>
      <c r="B80" s="6" t="s">
        <v>99</v>
      </c>
      <c r="C80" s="12">
        <v>1</v>
      </c>
      <c r="D80" s="12">
        <v>3</v>
      </c>
      <c r="E80" s="12">
        <v>4</v>
      </c>
      <c r="F80" s="12">
        <v>5</v>
      </c>
      <c r="G80" s="12">
        <v>12</v>
      </c>
      <c r="H80" s="12">
        <v>2</v>
      </c>
      <c r="I80" s="12">
        <v>5</v>
      </c>
      <c r="J80" s="12">
        <v>7</v>
      </c>
      <c r="K80" s="12">
        <v>6</v>
      </c>
      <c r="L80" s="12">
        <v>4</v>
      </c>
      <c r="M80" s="12">
        <v>4</v>
      </c>
      <c r="N80" s="12">
        <v>2</v>
      </c>
      <c r="O80" s="12">
        <v>1</v>
      </c>
      <c r="P80" s="12">
        <v>1</v>
      </c>
      <c r="Q80" s="12" t="s">
        <v>29</v>
      </c>
      <c r="R80" s="12" t="s">
        <v>29</v>
      </c>
      <c r="S80" s="12" t="s">
        <v>29</v>
      </c>
      <c r="T80" s="12">
        <f t="shared" si="2"/>
        <v>57</v>
      </c>
    </row>
    <row r="81" spans="1:20">
      <c r="A81" s="11">
        <v>6003</v>
      </c>
      <c r="B81" s="6" t="s">
        <v>41</v>
      </c>
      <c r="C81" s="12">
        <v>7</v>
      </c>
      <c r="D81" s="12">
        <v>11</v>
      </c>
      <c r="E81" s="12">
        <v>6</v>
      </c>
      <c r="F81" s="12">
        <v>7</v>
      </c>
      <c r="G81" s="12">
        <v>4</v>
      </c>
      <c r="H81" s="12">
        <v>7</v>
      </c>
      <c r="I81" s="12">
        <v>8</v>
      </c>
      <c r="J81" s="12">
        <v>6</v>
      </c>
      <c r="K81" s="12">
        <v>9</v>
      </c>
      <c r="L81" s="12">
        <v>4</v>
      </c>
      <c r="M81" s="12">
        <v>4</v>
      </c>
      <c r="N81" s="12">
        <v>3</v>
      </c>
      <c r="O81" s="12">
        <v>2</v>
      </c>
      <c r="P81" s="12">
        <v>1</v>
      </c>
      <c r="Q81" s="12" t="s">
        <v>29</v>
      </c>
      <c r="R81" s="12">
        <v>2</v>
      </c>
      <c r="S81" s="12" t="s">
        <v>29</v>
      </c>
      <c r="T81" s="12">
        <f t="shared" si="2"/>
        <v>81</v>
      </c>
    </row>
    <row r="82" spans="1:20">
      <c r="A82" s="11">
        <v>6004</v>
      </c>
      <c r="B82" s="6" t="s">
        <v>100</v>
      </c>
      <c r="C82" s="12">
        <v>7</v>
      </c>
      <c r="D82" s="12">
        <v>14</v>
      </c>
      <c r="E82" s="12">
        <v>13</v>
      </c>
      <c r="F82" s="12">
        <v>15</v>
      </c>
      <c r="G82" s="12">
        <v>8</v>
      </c>
      <c r="H82" s="12">
        <v>7</v>
      </c>
      <c r="I82" s="12">
        <v>9</v>
      </c>
      <c r="J82" s="12">
        <v>15</v>
      </c>
      <c r="K82" s="12">
        <v>13</v>
      </c>
      <c r="L82" s="12">
        <v>11</v>
      </c>
      <c r="M82" s="12">
        <v>6</v>
      </c>
      <c r="N82" s="12">
        <v>3</v>
      </c>
      <c r="O82" s="12">
        <v>3</v>
      </c>
      <c r="P82" s="12">
        <v>2</v>
      </c>
      <c r="Q82" s="12">
        <v>1</v>
      </c>
      <c r="R82" s="12">
        <v>1</v>
      </c>
      <c r="S82" s="12" t="s">
        <v>29</v>
      </c>
      <c r="T82" s="12">
        <f t="shared" si="2"/>
        <v>128</v>
      </c>
    </row>
    <row r="83" spans="1:20">
      <c r="A83" s="11">
        <v>6005</v>
      </c>
      <c r="B83" s="6" t="s">
        <v>101</v>
      </c>
      <c r="C83" s="12">
        <v>5</v>
      </c>
      <c r="D83" s="12">
        <v>1</v>
      </c>
      <c r="E83" s="12">
        <v>7</v>
      </c>
      <c r="F83" s="12">
        <v>5</v>
      </c>
      <c r="G83" s="12">
        <v>7</v>
      </c>
      <c r="H83" s="12">
        <v>4</v>
      </c>
      <c r="I83" s="12">
        <v>4</v>
      </c>
      <c r="J83" s="12">
        <v>4</v>
      </c>
      <c r="K83" s="12">
        <v>5</v>
      </c>
      <c r="L83" s="12">
        <v>6</v>
      </c>
      <c r="M83" s="12" t="s">
        <v>29</v>
      </c>
      <c r="N83" s="12">
        <v>3</v>
      </c>
      <c r="O83" s="12">
        <v>2</v>
      </c>
      <c r="P83" s="12">
        <v>3</v>
      </c>
      <c r="Q83" s="12">
        <v>1</v>
      </c>
      <c r="R83" s="12" t="s">
        <v>29</v>
      </c>
      <c r="S83" s="12">
        <v>2</v>
      </c>
      <c r="T83" s="12">
        <f t="shared" ref="T83:T108" si="3">SUM(C83:S83)</f>
        <v>59</v>
      </c>
    </row>
    <row r="84" spans="1:20">
      <c r="A84" s="11">
        <v>6006</v>
      </c>
      <c r="B84" s="6" t="s">
        <v>102</v>
      </c>
      <c r="C84" s="12">
        <v>8</v>
      </c>
      <c r="D84" s="12">
        <v>16</v>
      </c>
      <c r="E84" s="12">
        <v>22</v>
      </c>
      <c r="F84" s="12">
        <v>17</v>
      </c>
      <c r="G84" s="12">
        <v>9</v>
      </c>
      <c r="H84" s="12">
        <v>2</v>
      </c>
      <c r="I84" s="12">
        <v>10</v>
      </c>
      <c r="J84" s="12">
        <v>17</v>
      </c>
      <c r="K84" s="12">
        <v>12</v>
      </c>
      <c r="L84" s="12">
        <v>14</v>
      </c>
      <c r="M84" s="12">
        <v>5</v>
      </c>
      <c r="N84" s="12">
        <v>4</v>
      </c>
      <c r="O84" s="12">
        <v>9</v>
      </c>
      <c r="P84" s="12">
        <v>3</v>
      </c>
      <c r="Q84" s="12">
        <v>2</v>
      </c>
      <c r="R84" s="12">
        <v>1</v>
      </c>
      <c r="S84" s="12" t="s">
        <v>29</v>
      </c>
      <c r="T84" s="12">
        <f t="shared" si="3"/>
        <v>151</v>
      </c>
    </row>
    <row r="85" spans="1:20">
      <c r="A85" s="11">
        <v>6007</v>
      </c>
      <c r="B85" s="6" t="s">
        <v>103</v>
      </c>
      <c r="C85" s="12" t="s">
        <v>29</v>
      </c>
      <c r="D85" s="12">
        <v>4</v>
      </c>
      <c r="E85" s="12">
        <v>2</v>
      </c>
      <c r="F85" s="12">
        <v>7</v>
      </c>
      <c r="G85" s="12">
        <v>1</v>
      </c>
      <c r="H85" s="12">
        <v>7</v>
      </c>
      <c r="I85" s="12">
        <v>3</v>
      </c>
      <c r="J85" s="12">
        <v>1</v>
      </c>
      <c r="K85" s="12">
        <v>5</v>
      </c>
      <c r="L85" s="12">
        <v>2</v>
      </c>
      <c r="M85" s="12">
        <v>7</v>
      </c>
      <c r="N85" s="12">
        <v>4</v>
      </c>
      <c r="O85" s="12">
        <v>1</v>
      </c>
      <c r="P85" s="12" t="s">
        <v>29</v>
      </c>
      <c r="Q85" s="12">
        <v>2</v>
      </c>
      <c r="R85" s="12">
        <v>2</v>
      </c>
      <c r="S85" s="12" t="s">
        <v>29</v>
      </c>
      <c r="T85" s="12">
        <f t="shared" si="3"/>
        <v>48</v>
      </c>
    </row>
    <row r="86" spans="1:20">
      <c r="A86" s="11">
        <v>6101</v>
      </c>
      <c r="B86" s="6" t="s">
        <v>105</v>
      </c>
      <c r="C86" s="12">
        <v>23</v>
      </c>
      <c r="D86" s="12">
        <v>27</v>
      </c>
      <c r="E86" s="12">
        <v>23</v>
      </c>
      <c r="F86" s="12">
        <v>32</v>
      </c>
      <c r="G86" s="12">
        <v>24</v>
      </c>
      <c r="H86" s="12">
        <v>22</v>
      </c>
      <c r="I86" s="12">
        <v>27</v>
      </c>
      <c r="J86" s="12">
        <v>18</v>
      </c>
      <c r="K86" s="12">
        <v>15</v>
      </c>
      <c r="L86" s="12">
        <v>22</v>
      </c>
      <c r="M86" s="12">
        <v>13</v>
      </c>
      <c r="N86" s="12">
        <v>15</v>
      </c>
      <c r="O86" s="12">
        <v>6</v>
      </c>
      <c r="P86" s="12">
        <v>9</v>
      </c>
      <c r="Q86" s="12">
        <v>3</v>
      </c>
      <c r="R86" s="12">
        <v>3</v>
      </c>
      <c r="S86" s="12">
        <v>3</v>
      </c>
      <c r="T86" s="12">
        <f t="shared" si="3"/>
        <v>285</v>
      </c>
    </row>
    <row r="87" spans="1:20">
      <c r="A87" s="11">
        <v>6102</v>
      </c>
      <c r="B87" s="6" t="s">
        <v>106</v>
      </c>
      <c r="C87" s="12">
        <v>5</v>
      </c>
      <c r="D87" s="12">
        <v>2</v>
      </c>
      <c r="E87" s="12">
        <v>12</v>
      </c>
      <c r="F87" s="12">
        <v>9</v>
      </c>
      <c r="G87" s="12">
        <v>5</v>
      </c>
      <c r="H87" s="12">
        <v>7</v>
      </c>
      <c r="I87" s="12">
        <v>6</v>
      </c>
      <c r="J87" s="12">
        <v>4</v>
      </c>
      <c r="K87" s="12">
        <v>12</v>
      </c>
      <c r="L87" s="12">
        <v>10</v>
      </c>
      <c r="M87" s="12">
        <v>1</v>
      </c>
      <c r="N87" s="12">
        <v>1</v>
      </c>
      <c r="O87" s="12">
        <v>2</v>
      </c>
      <c r="P87" s="12">
        <v>4</v>
      </c>
      <c r="Q87" s="12">
        <v>2</v>
      </c>
      <c r="R87" s="12">
        <v>2</v>
      </c>
      <c r="S87" s="12">
        <v>2</v>
      </c>
      <c r="T87" s="12">
        <f t="shared" si="3"/>
        <v>86</v>
      </c>
    </row>
    <row r="88" spans="1:20">
      <c r="A88" s="11">
        <v>6103</v>
      </c>
      <c r="B88" s="6" t="s">
        <v>107</v>
      </c>
      <c r="C88" s="12">
        <v>14</v>
      </c>
      <c r="D88" s="12">
        <v>14</v>
      </c>
      <c r="E88" s="12">
        <v>14</v>
      </c>
      <c r="F88" s="12">
        <v>12</v>
      </c>
      <c r="G88" s="12">
        <v>17</v>
      </c>
      <c r="H88" s="12">
        <v>10</v>
      </c>
      <c r="I88" s="12">
        <v>9</v>
      </c>
      <c r="J88" s="12">
        <v>19</v>
      </c>
      <c r="K88" s="12">
        <v>9</v>
      </c>
      <c r="L88" s="12">
        <v>13</v>
      </c>
      <c r="M88" s="12">
        <v>10</v>
      </c>
      <c r="N88" s="12">
        <v>2</v>
      </c>
      <c r="O88" s="12">
        <v>9</v>
      </c>
      <c r="P88" s="12">
        <v>7</v>
      </c>
      <c r="Q88" s="12">
        <v>4</v>
      </c>
      <c r="R88" s="12">
        <v>5</v>
      </c>
      <c r="S88" s="12" t="s">
        <v>29</v>
      </c>
      <c r="T88" s="12">
        <f t="shared" si="3"/>
        <v>168</v>
      </c>
    </row>
    <row r="89" spans="1:20">
      <c r="A89" s="11">
        <v>6104</v>
      </c>
      <c r="B89" s="6" t="s">
        <v>108</v>
      </c>
      <c r="C89" s="12">
        <v>3</v>
      </c>
      <c r="D89" s="12">
        <v>10</v>
      </c>
      <c r="E89" s="12">
        <v>7</v>
      </c>
      <c r="F89" s="12">
        <v>12</v>
      </c>
      <c r="G89" s="12">
        <v>4</v>
      </c>
      <c r="H89" s="12">
        <v>8</v>
      </c>
      <c r="I89" s="12">
        <v>10</v>
      </c>
      <c r="J89" s="12">
        <v>9</v>
      </c>
      <c r="K89" s="12">
        <v>9</v>
      </c>
      <c r="L89" s="12">
        <v>7</v>
      </c>
      <c r="M89" s="12">
        <v>12</v>
      </c>
      <c r="N89" s="12">
        <v>2</v>
      </c>
      <c r="O89" s="12">
        <v>4</v>
      </c>
      <c r="P89" s="12">
        <v>2</v>
      </c>
      <c r="Q89" s="12">
        <v>1</v>
      </c>
      <c r="R89" s="12">
        <v>1</v>
      </c>
      <c r="S89" s="12">
        <v>2</v>
      </c>
      <c r="T89" s="12">
        <f t="shared" si="3"/>
        <v>103</v>
      </c>
    </row>
    <row r="90" spans="1:20">
      <c r="A90" s="11">
        <v>6201</v>
      </c>
      <c r="B90" s="6" t="s">
        <v>110</v>
      </c>
      <c r="C90" s="12">
        <v>14</v>
      </c>
      <c r="D90" s="12">
        <v>12</v>
      </c>
      <c r="E90" s="12">
        <v>9</v>
      </c>
      <c r="F90" s="12">
        <v>16</v>
      </c>
      <c r="G90" s="12">
        <v>14</v>
      </c>
      <c r="H90" s="12">
        <v>13</v>
      </c>
      <c r="I90" s="12">
        <v>9</v>
      </c>
      <c r="J90" s="12">
        <v>7</v>
      </c>
      <c r="K90" s="12">
        <v>11</v>
      </c>
      <c r="L90" s="12">
        <v>7</v>
      </c>
      <c r="M90" s="12">
        <v>6</v>
      </c>
      <c r="N90" s="12">
        <v>4</v>
      </c>
      <c r="O90" s="12">
        <v>8</v>
      </c>
      <c r="P90" s="12">
        <v>3</v>
      </c>
      <c r="Q90" s="12">
        <v>1</v>
      </c>
      <c r="R90" s="12">
        <v>1</v>
      </c>
      <c r="S90" s="12">
        <v>3</v>
      </c>
      <c r="T90" s="12">
        <f t="shared" si="3"/>
        <v>138</v>
      </c>
    </row>
    <row r="91" spans="1:20">
      <c r="A91" s="11">
        <v>6202</v>
      </c>
      <c r="B91" s="6" t="s">
        <v>111</v>
      </c>
      <c r="C91" s="12">
        <v>8</v>
      </c>
      <c r="D91" s="12">
        <v>8</v>
      </c>
      <c r="E91" s="12">
        <v>7</v>
      </c>
      <c r="F91" s="12">
        <v>15</v>
      </c>
      <c r="G91" s="12">
        <v>12</v>
      </c>
      <c r="H91" s="12">
        <v>8</v>
      </c>
      <c r="I91" s="12">
        <v>8</v>
      </c>
      <c r="J91" s="12">
        <v>8</v>
      </c>
      <c r="K91" s="12">
        <v>5</v>
      </c>
      <c r="L91" s="12">
        <v>10</v>
      </c>
      <c r="M91" s="12">
        <v>6</v>
      </c>
      <c r="N91" s="12">
        <v>10</v>
      </c>
      <c r="O91" s="12">
        <v>6</v>
      </c>
      <c r="P91" s="12">
        <v>4</v>
      </c>
      <c r="Q91" s="12">
        <v>1</v>
      </c>
      <c r="R91" s="12">
        <v>2</v>
      </c>
      <c r="S91" s="12">
        <v>1</v>
      </c>
      <c r="T91" s="12">
        <f t="shared" si="3"/>
        <v>119</v>
      </c>
    </row>
    <row r="92" spans="1:20">
      <c r="A92" s="11">
        <v>6203</v>
      </c>
      <c r="B92" s="6" t="s">
        <v>112</v>
      </c>
      <c r="C92" s="12">
        <v>9</v>
      </c>
      <c r="D92" s="12">
        <v>3</v>
      </c>
      <c r="E92" s="12">
        <v>10</v>
      </c>
      <c r="F92" s="12">
        <v>6</v>
      </c>
      <c r="G92" s="12">
        <v>12</v>
      </c>
      <c r="H92" s="12">
        <v>6</v>
      </c>
      <c r="I92" s="12">
        <v>7</v>
      </c>
      <c r="J92" s="12">
        <v>5</v>
      </c>
      <c r="K92" s="12">
        <v>4</v>
      </c>
      <c r="L92" s="12">
        <v>6</v>
      </c>
      <c r="M92" s="12">
        <v>2</v>
      </c>
      <c r="N92" s="12">
        <v>1</v>
      </c>
      <c r="O92" s="12">
        <v>3</v>
      </c>
      <c r="P92" s="12">
        <v>4</v>
      </c>
      <c r="Q92" s="12">
        <v>1</v>
      </c>
      <c r="R92" s="12">
        <v>1</v>
      </c>
      <c r="S92" s="12" t="s">
        <v>29</v>
      </c>
      <c r="T92" s="12">
        <f t="shared" si="3"/>
        <v>80</v>
      </c>
    </row>
    <row r="93" spans="1:20">
      <c r="A93" s="11">
        <v>6204</v>
      </c>
      <c r="B93" s="6" t="s">
        <v>113</v>
      </c>
      <c r="C93" s="12">
        <v>14</v>
      </c>
      <c r="D93" s="12">
        <v>11</v>
      </c>
      <c r="E93" s="12">
        <v>14</v>
      </c>
      <c r="F93" s="12">
        <v>13</v>
      </c>
      <c r="G93" s="12">
        <v>14</v>
      </c>
      <c r="H93" s="12">
        <v>5</v>
      </c>
      <c r="I93" s="12">
        <v>8</v>
      </c>
      <c r="J93" s="12">
        <v>9</v>
      </c>
      <c r="K93" s="12">
        <v>4</v>
      </c>
      <c r="L93" s="12">
        <v>14</v>
      </c>
      <c r="M93" s="12">
        <v>5</v>
      </c>
      <c r="N93" s="12">
        <v>4</v>
      </c>
      <c r="O93" s="12">
        <v>5</v>
      </c>
      <c r="P93" s="12">
        <v>9</v>
      </c>
      <c r="Q93" s="12" t="s">
        <v>29</v>
      </c>
      <c r="R93" s="12">
        <v>1</v>
      </c>
      <c r="S93" s="12">
        <v>1</v>
      </c>
      <c r="T93" s="12">
        <f t="shared" si="3"/>
        <v>131</v>
      </c>
    </row>
    <row r="94" spans="1:20">
      <c r="A94" s="11">
        <v>6205</v>
      </c>
      <c r="B94" s="6" t="s">
        <v>114</v>
      </c>
      <c r="C94" s="12">
        <v>3</v>
      </c>
      <c r="D94" s="12">
        <v>5</v>
      </c>
      <c r="E94" s="12">
        <v>5</v>
      </c>
      <c r="F94" s="12">
        <v>9</v>
      </c>
      <c r="G94" s="12">
        <v>9</v>
      </c>
      <c r="H94" s="12">
        <v>9</v>
      </c>
      <c r="I94" s="12">
        <v>3</v>
      </c>
      <c r="J94" s="12">
        <v>4</v>
      </c>
      <c r="K94" s="12">
        <v>6</v>
      </c>
      <c r="L94" s="12">
        <v>7</v>
      </c>
      <c r="M94" s="12">
        <v>2</v>
      </c>
      <c r="N94" s="12">
        <v>3</v>
      </c>
      <c r="O94" s="12">
        <v>2</v>
      </c>
      <c r="P94" s="12">
        <v>3</v>
      </c>
      <c r="Q94" s="12">
        <v>4</v>
      </c>
      <c r="R94" s="12">
        <v>1</v>
      </c>
      <c r="S94" s="12">
        <v>3</v>
      </c>
      <c r="T94" s="12">
        <f t="shared" si="3"/>
        <v>78</v>
      </c>
    </row>
    <row r="95" spans="1:20">
      <c r="A95" s="11">
        <v>6206</v>
      </c>
      <c r="B95" s="6" t="s">
        <v>115</v>
      </c>
      <c r="C95" s="12">
        <v>4</v>
      </c>
      <c r="D95" s="12">
        <v>2</v>
      </c>
      <c r="E95" s="12">
        <v>2</v>
      </c>
      <c r="F95" s="12">
        <v>2</v>
      </c>
      <c r="G95" s="12">
        <v>2</v>
      </c>
      <c r="H95" s="12">
        <v>3</v>
      </c>
      <c r="I95" s="12">
        <v>3</v>
      </c>
      <c r="J95" s="12">
        <v>1</v>
      </c>
      <c r="K95" s="12">
        <v>1</v>
      </c>
      <c r="L95" s="12">
        <v>3</v>
      </c>
      <c r="M95" s="12">
        <v>1</v>
      </c>
      <c r="N95" s="12">
        <v>1</v>
      </c>
      <c r="O95" s="12">
        <v>2</v>
      </c>
      <c r="P95" s="12" t="s">
        <v>29</v>
      </c>
      <c r="Q95" s="12">
        <v>1</v>
      </c>
      <c r="R95" s="12">
        <v>2</v>
      </c>
      <c r="S95" s="12">
        <v>1</v>
      </c>
      <c r="T95" s="12">
        <f t="shared" si="3"/>
        <v>31</v>
      </c>
    </row>
    <row r="96" spans="1:20">
      <c r="A96" s="11">
        <v>6207</v>
      </c>
      <c r="B96" s="6" t="s">
        <v>116</v>
      </c>
      <c r="C96" s="12">
        <v>3</v>
      </c>
      <c r="D96" s="12">
        <v>3</v>
      </c>
      <c r="E96" s="12">
        <v>7</v>
      </c>
      <c r="F96" s="12">
        <v>5</v>
      </c>
      <c r="G96" s="12">
        <v>1</v>
      </c>
      <c r="H96" s="12">
        <v>5</v>
      </c>
      <c r="I96" s="12">
        <v>6</v>
      </c>
      <c r="J96" s="12">
        <v>5</v>
      </c>
      <c r="K96" s="12">
        <v>3</v>
      </c>
      <c r="L96" s="12">
        <v>2</v>
      </c>
      <c r="M96" s="12">
        <v>1</v>
      </c>
      <c r="N96" s="12">
        <v>1</v>
      </c>
      <c r="O96" s="12">
        <v>3</v>
      </c>
      <c r="P96" s="12">
        <v>2</v>
      </c>
      <c r="Q96" s="12">
        <v>2</v>
      </c>
      <c r="R96" s="12">
        <v>2</v>
      </c>
      <c r="S96" s="12">
        <v>1</v>
      </c>
      <c r="T96" s="12">
        <f t="shared" si="3"/>
        <v>52</v>
      </c>
    </row>
    <row r="97" spans="1:20">
      <c r="A97" s="11">
        <v>6301</v>
      </c>
      <c r="B97" s="6" t="s">
        <v>118</v>
      </c>
      <c r="C97" s="12">
        <v>19</v>
      </c>
      <c r="D97" s="12">
        <v>20</v>
      </c>
      <c r="E97" s="12">
        <v>21</v>
      </c>
      <c r="F97" s="12">
        <v>26</v>
      </c>
      <c r="G97" s="12">
        <v>25</v>
      </c>
      <c r="H97" s="12">
        <v>22</v>
      </c>
      <c r="I97" s="12">
        <v>20</v>
      </c>
      <c r="J97" s="12">
        <v>24</v>
      </c>
      <c r="K97" s="12">
        <v>12</v>
      </c>
      <c r="L97" s="12">
        <v>15</v>
      </c>
      <c r="M97" s="12">
        <v>14</v>
      </c>
      <c r="N97" s="12">
        <v>14</v>
      </c>
      <c r="O97" s="12">
        <v>10</v>
      </c>
      <c r="P97" s="12">
        <v>12</v>
      </c>
      <c r="Q97" s="12">
        <v>2</v>
      </c>
      <c r="R97" s="12">
        <v>4</v>
      </c>
      <c r="S97" s="12">
        <v>7</v>
      </c>
      <c r="T97" s="12">
        <f t="shared" si="3"/>
        <v>267</v>
      </c>
    </row>
    <row r="98" spans="1:20">
      <c r="A98" s="11">
        <v>6302</v>
      </c>
      <c r="B98" s="6" t="s">
        <v>53</v>
      </c>
      <c r="C98" s="12">
        <v>9</v>
      </c>
      <c r="D98" s="12">
        <v>5</v>
      </c>
      <c r="E98" s="12">
        <v>4</v>
      </c>
      <c r="F98" s="12">
        <v>11</v>
      </c>
      <c r="G98" s="12">
        <v>6</v>
      </c>
      <c r="H98" s="12">
        <v>3</v>
      </c>
      <c r="I98" s="12">
        <v>3</v>
      </c>
      <c r="J98" s="12">
        <v>1</v>
      </c>
      <c r="K98" s="12">
        <v>10</v>
      </c>
      <c r="L98" s="12">
        <v>7</v>
      </c>
      <c r="M98" s="12">
        <v>7</v>
      </c>
      <c r="N98" s="12">
        <v>5</v>
      </c>
      <c r="O98" s="12">
        <v>2</v>
      </c>
      <c r="P98" s="12">
        <v>1</v>
      </c>
      <c r="Q98" s="12" t="s">
        <v>29</v>
      </c>
      <c r="R98" s="12">
        <v>2</v>
      </c>
      <c r="S98" s="12">
        <v>4</v>
      </c>
      <c r="T98" s="12">
        <f t="shared" si="3"/>
        <v>80</v>
      </c>
    </row>
    <row r="99" spans="1:20">
      <c r="A99" s="11">
        <v>6303</v>
      </c>
      <c r="B99" s="6" t="s">
        <v>119</v>
      </c>
      <c r="C99" s="12">
        <v>2</v>
      </c>
      <c r="D99" s="12">
        <v>4</v>
      </c>
      <c r="E99" s="12">
        <v>1</v>
      </c>
      <c r="F99" s="12" t="s">
        <v>29</v>
      </c>
      <c r="G99" s="12">
        <v>4</v>
      </c>
      <c r="H99" s="12">
        <v>4</v>
      </c>
      <c r="I99" s="12">
        <v>2</v>
      </c>
      <c r="J99" s="12">
        <v>1</v>
      </c>
      <c r="K99" s="12">
        <v>6</v>
      </c>
      <c r="L99" s="12">
        <v>3</v>
      </c>
      <c r="M99" s="12" t="s">
        <v>29</v>
      </c>
      <c r="N99" s="12">
        <v>1</v>
      </c>
      <c r="O99" s="12" t="s">
        <v>29</v>
      </c>
      <c r="P99" s="12">
        <v>2</v>
      </c>
      <c r="Q99" s="12">
        <v>2</v>
      </c>
      <c r="R99" s="12" t="s">
        <v>29</v>
      </c>
      <c r="S99" s="12">
        <v>2</v>
      </c>
      <c r="T99" s="12">
        <f t="shared" si="3"/>
        <v>34</v>
      </c>
    </row>
    <row r="100" spans="1:20">
      <c r="A100" s="11">
        <v>6401</v>
      </c>
      <c r="B100" s="6" t="s">
        <v>121</v>
      </c>
      <c r="C100" s="12">
        <v>355</v>
      </c>
      <c r="D100" s="12">
        <v>338</v>
      </c>
      <c r="E100" s="12">
        <v>375</v>
      </c>
      <c r="F100" s="12">
        <v>378</v>
      </c>
      <c r="G100" s="12">
        <v>390</v>
      </c>
      <c r="H100" s="12">
        <v>355</v>
      </c>
      <c r="I100" s="12">
        <v>315</v>
      </c>
      <c r="J100" s="12">
        <v>291</v>
      </c>
      <c r="K100" s="12">
        <v>288</v>
      </c>
      <c r="L100" s="12">
        <v>245</v>
      </c>
      <c r="M100" s="12">
        <v>178</v>
      </c>
      <c r="N100" s="12">
        <v>173</v>
      </c>
      <c r="O100" s="12">
        <v>123</v>
      </c>
      <c r="P100" s="12">
        <v>95</v>
      </c>
      <c r="Q100" s="12">
        <v>74</v>
      </c>
      <c r="R100" s="12">
        <v>55</v>
      </c>
      <c r="S100" s="12">
        <v>46</v>
      </c>
      <c r="T100" s="12">
        <f t="shared" si="3"/>
        <v>4074</v>
      </c>
    </row>
    <row r="101" spans="1:20">
      <c r="A101" s="11">
        <v>6403</v>
      </c>
      <c r="B101" s="6" t="s">
        <v>122</v>
      </c>
      <c r="C101" s="12">
        <v>82</v>
      </c>
      <c r="D101" s="12">
        <v>83</v>
      </c>
      <c r="E101" s="12">
        <v>111</v>
      </c>
      <c r="F101" s="12">
        <v>124</v>
      </c>
      <c r="G101" s="12">
        <v>86</v>
      </c>
      <c r="H101" s="12">
        <v>92</v>
      </c>
      <c r="I101" s="12">
        <v>81</v>
      </c>
      <c r="J101" s="12">
        <v>83</v>
      </c>
      <c r="K101" s="12">
        <v>89</v>
      </c>
      <c r="L101" s="12">
        <v>71</v>
      </c>
      <c r="M101" s="12">
        <v>63</v>
      </c>
      <c r="N101" s="12">
        <v>35</v>
      </c>
      <c r="O101" s="12">
        <v>35</v>
      </c>
      <c r="P101" s="12">
        <v>24</v>
      </c>
      <c r="Q101" s="12">
        <v>19</v>
      </c>
      <c r="R101" s="12">
        <v>16</v>
      </c>
      <c r="S101" s="12">
        <v>12</v>
      </c>
      <c r="T101" s="12">
        <f t="shared" si="3"/>
        <v>1106</v>
      </c>
    </row>
    <row r="102" spans="1:20">
      <c r="A102" s="11">
        <v>6501</v>
      </c>
      <c r="B102" s="6" t="s">
        <v>124</v>
      </c>
      <c r="C102" s="12">
        <v>56</v>
      </c>
      <c r="D102" s="12">
        <v>40</v>
      </c>
      <c r="E102" s="12">
        <v>60</v>
      </c>
      <c r="F102" s="12">
        <v>74</v>
      </c>
      <c r="G102" s="12">
        <v>60</v>
      </c>
      <c r="H102" s="12">
        <v>40</v>
      </c>
      <c r="I102" s="12">
        <v>45</v>
      </c>
      <c r="J102" s="12">
        <v>48</v>
      </c>
      <c r="K102" s="12">
        <v>49</v>
      </c>
      <c r="L102" s="12">
        <v>38</v>
      </c>
      <c r="M102" s="12">
        <v>46</v>
      </c>
      <c r="N102" s="12">
        <v>23</v>
      </c>
      <c r="O102" s="12">
        <v>21</v>
      </c>
      <c r="P102" s="12">
        <v>9</v>
      </c>
      <c r="Q102" s="12">
        <v>10</v>
      </c>
      <c r="R102" s="12">
        <v>7</v>
      </c>
      <c r="S102" s="12">
        <v>10</v>
      </c>
      <c r="T102" s="12">
        <f t="shared" si="3"/>
        <v>636</v>
      </c>
    </row>
    <row r="103" spans="1:20">
      <c r="A103" s="11">
        <v>6503</v>
      </c>
      <c r="B103" s="6" t="s">
        <v>125</v>
      </c>
      <c r="C103" s="12">
        <v>15</v>
      </c>
      <c r="D103" s="12">
        <v>17</v>
      </c>
      <c r="E103" s="12">
        <v>19</v>
      </c>
      <c r="F103" s="12">
        <v>17</v>
      </c>
      <c r="G103" s="12">
        <v>18</v>
      </c>
      <c r="H103" s="12">
        <v>9</v>
      </c>
      <c r="I103" s="12">
        <v>9</v>
      </c>
      <c r="J103" s="12">
        <v>12</v>
      </c>
      <c r="K103" s="12">
        <v>14</v>
      </c>
      <c r="L103" s="12">
        <v>8</v>
      </c>
      <c r="M103" s="12">
        <v>6</v>
      </c>
      <c r="N103" s="12">
        <v>6</v>
      </c>
      <c r="O103" s="12">
        <v>3</v>
      </c>
      <c r="P103" s="12">
        <v>4</v>
      </c>
      <c r="Q103" s="12" t="s">
        <v>29</v>
      </c>
      <c r="R103" s="12">
        <v>2</v>
      </c>
      <c r="S103" s="12">
        <v>4</v>
      </c>
      <c r="T103" s="12">
        <f t="shared" si="3"/>
        <v>163</v>
      </c>
    </row>
    <row r="104" spans="1:20">
      <c r="A104" s="11">
        <v>6505</v>
      </c>
      <c r="B104" s="6" t="s">
        <v>126</v>
      </c>
      <c r="C104" s="12">
        <v>4</v>
      </c>
      <c r="D104" s="12">
        <v>5</v>
      </c>
      <c r="E104" s="12">
        <v>9</v>
      </c>
      <c r="F104" s="12">
        <v>7</v>
      </c>
      <c r="G104" s="12">
        <v>9</v>
      </c>
      <c r="H104" s="12">
        <v>1</v>
      </c>
      <c r="I104" s="12">
        <v>8</v>
      </c>
      <c r="J104" s="12" t="s">
        <v>29</v>
      </c>
      <c r="K104" s="12">
        <v>7</v>
      </c>
      <c r="L104" s="12">
        <v>2</v>
      </c>
      <c r="M104" s="12">
        <v>5</v>
      </c>
      <c r="N104" s="12">
        <v>2</v>
      </c>
      <c r="O104" s="12" t="s">
        <v>29</v>
      </c>
      <c r="P104" s="12" t="s">
        <v>29</v>
      </c>
      <c r="Q104" s="12">
        <v>1</v>
      </c>
      <c r="R104" s="12" t="s">
        <v>29</v>
      </c>
      <c r="S104" s="12" t="s">
        <v>29</v>
      </c>
      <c r="T104" s="12">
        <f t="shared" si="3"/>
        <v>60</v>
      </c>
    </row>
    <row r="105" spans="1:20">
      <c r="A105" s="11">
        <v>6594</v>
      </c>
      <c r="B105" s="6" t="s">
        <v>127</v>
      </c>
      <c r="C105" s="12" t="s">
        <v>29</v>
      </c>
      <c r="D105" s="12" t="s">
        <v>29</v>
      </c>
      <c r="E105" s="12" t="s">
        <v>29</v>
      </c>
      <c r="F105" s="12" t="s">
        <v>29</v>
      </c>
      <c r="G105" s="12" t="s">
        <v>29</v>
      </c>
      <c r="H105" s="12" t="s">
        <v>29</v>
      </c>
      <c r="I105" s="12" t="s">
        <v>29</v>
      </c>
      <c r="J105" s="12">
        <v>1</v>
      </c>
      <c r="K105" s="12" t="s">
        <v>29</v>
      </c>
      <c r="L105" s="12" t="s">
        <v>29</v>
      </c>
      <c r="M105" s="12" t="s">
        <v>29</v>
      </c>
      <c r="N105" s="12" t="s">
        <v>29</v>
      </c>
      <c r="O105" s="12" t="s">
        <v>29</v>
      </c>
      <c r="P105" s="12" t="s">
        <v>29</v>
      </c>
      <c r="Q105" s="12" t="s">
        <v>29</v>
      </c>
      <c r="R105" s="12" t="s">
        <v>29</v>
      </c>
      <c r="S105" s="12" t="s">
        <v>29</v>
      </c>
      <c r="T105" s="12">
        <f t="shared" si="3"/>
        <v>1</v>
      </c>
    </row>
    <row r="106" spans="1:20">
      <c r="A106" s="11">
        <v>6595</v>
      </c>
      <c r="B106" s="6" t="s">
        <v>128</v>
      </c>
      <c r="C106" s="12" t="s">
        <v>29</v>
      </c>
      <c r="D106" s="12" t="s">
        <v>29</v>
      </c>
      <c r="E106" s="12" t="s">
        <v>29</v>
      </c>
      <c r="F106" s="12" t="s">
        <v>29</v>
      </c>
      <c r="G106" s="12" t="s">
        <v>29</v>
      </c>
      <c r="H106" s="12" t="s">
        <v>29</v>
      </c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  <c r="N106" s="12" t="s">
        <v>29</v>
      </c>
      <c r="O106" s="12" t="s">
        <v>29</v>
      </c>
      <c r="P106" s="12" t="s">
        <v>29</v>
      </c>
      <c r="Q106" s="12" t="s">
        <v>29</v>
      </c>
      <c r="R106" s="12" t="s">
        <v>29</v>
      </c>
      <c r="S106" s="12" t="s">
        <v>29</v>
      </c>
      <c r="T106" s="12" t="s">
        <v>29</v>
      </c>
    </row>
    <row r="107" spans="1:20">
      <c r="A107" s="11">
        <v>6597</v>
      </c>
      <c r="B107" s="6" t="s">
        <v>129</v>
      </c>
      <c r="C107" s="12">
        <v>72</v>
      </c>
      <c r="D107" s="12">
        <v>82</v>
      </c>
      <c r="E107" s="12">
        <v>81</v>
      </c>
      <c r="F107" s="12">
        <v>77</v>
      </c>
      <c r="G107" s="12">
        <v>94</v>
      </c>
      <c r="H107" s="12">
        <v>50</v>
      </c>
      <c r="I107" s="12">
        <v>59</v>
      </c>
      <c r="J107" s="12">
        <v>52</v>
      </c>
      <c r="K107" s="12">
        <v>53</v>
      </c>
      <c r="L107" s="12">
        <v>49</v>
      </c>
      <c r="M107" s="12">
        <v>41</v>
      </c>
      <c r="N107" s="12">
        <v>29</v>
      </c>
      <c r="O107" s="12">
        <v>31</v>
      </c>
      <c r="P107" s="12">
        <v>11</v>
      </c>
      <c r="Q107" s="12">
        <v>11</v>
      </c>
      <c r="R107" s="12">
        <v>12</v>
      </c>
      <c r="S107" s="12">
        <v>6</v>
      </c>
      <c r="T107" s="12">
        <f t="shared" si="3"/>
        <v>810</v>
      </c>
    </row>
    <row r="108" spans="1:20">
      <c r="A108" s="11">
        <v>6598</v>
      </c>
      <c r="B108" s="6" t="s">
        <v>130</v>
      </c>
      <c r="C108" s="12">
        <v>12</v>
      </c>
      <c r="D108" s="12">
        <v>9</v>
      </c>
      <c r="E108" s="12">
        <v>5</v>
      </c>
      <c r="F108" s="12">
        <v>14</v>
      </c>
      <c r="G108" s="12">
        <v>11</v>
      </c>
      <c r="H108" s="12">
        <v>7</v>
      </c>
      <c r="I108" s="12">
        <v>4</v>
      </c>
      <c r="J108" s="12">
        <v>6</v>
      </c>
      <c r="K108" s="12">
        <v>6</v>
      </c>
      <c r="L108" s="12">
        <v>5</v>
      </c>
      <c r="M108" s="12">
        <v>4</v>
      </c>
      <c r="N108" s="12">
        <v>4</v>
      </c>
      <c r="O108" s="12">
        <v>4</v>
      </c>
      <c r="P108" s="12">
        <v>2</v>
      </c>
      <c r="Q108" s="12">
        <v>1</v>
      </c>
      <c r="R108" s="12">
        <v>2</v>
      </c>
      <c r="S108" s="12" t="s">
        <v>29</v>
      </c>
      <c r="T108" s="12">
        <f t="shared" si="3"/>
        <v>96</v>
      </c>
    </row>
    <row r="109" spans="1:20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>
      <c r="A110" s="6" t="s">
        <v>131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11"/>
  <sheetViews>
    <sheetView workbookViewId="0">
      <selection activeCell="G1" sqref="G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4" width="7.42578125" style="6" customWidth="1"/>
    <col min="5" max="5" width="8.28515625" style="6" customWidth="1"/>
    <col min="6" max="6" width="1.7109375" style="6" customWidth="1"/>
    <col min="7" max="7" width="9.85546875" style="6" customWidth="1"/>
    <col min="8" max="8" width="9" style="6" customWidth="1"/>
    <col min="9" max="9" width="7.140625" style="6" bestFit="1" customWidth="1"/>
    <col min="10" max="10" width="24.5703125" style="6" customWidth="1"/>
    <col min="11" max="11" width="31.42578125" style="6" customWidth="1"/>
    <col min="12" max="12" width="26.28515625" style="6" customWidth="1"/>
    <col min="13" max="13" width="20" style="6" customWidth="1"/>
    <col min="14" max="14" width="11.42578125" style="6"/>
  </cols>
  <sheetData>
    <row r="1" spans="1:13">
      <c r="C1" s="7" t="s">
        <v>14</v>
      </c>
    </row>
    <row r="7" spans="1:13">
      <c r="A7" s="6" t="s">
        <v>5</v>
      </c>
    </row>
    <row r="8" spans="1:13">
      <c r="A8" s="6" t="s">
        <v>132</v>
      </c>
    </row>
    <row r="9" spans="1:1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>
      <c r="A10" s="29" t="s">
        <v>16</v>
      </c>
      <c r="B10" s="29" t="s">
        <v>17</v>
      </c>
      <c r="C10" s="34" t="s">
        <v>153</v>
      </c>
      <c r="D10" s="34"/>
      <c r="E10" s="34"/>
      <c r="F10" s="15"/>
      <c r="G10" s="27" t="s">
        <v>154</v>
      </c>
      <c r="H10" s="27"/>
      <c r="I10" s="27"/>
      <c r="J10" s="27"/>
      <c r="K10" s="27"/>
      <c r="L10" s="27"/>
      <c r="M10" s="27"/>
    </row>
    <row r="11" spans="1:13">
      <c r="A11" s="29"/>
      <c r="B11" s="29"/>
      <c r="C11" s="27"/>
      <c r="D11" s="27"/>
      <c r="E11" s="27"/>
      <c r="F11" s="15"/>
      <c r="G11" s="32" t="s">
        <v>155</v>
      </c>
      <c r="H11" s="32" t="s">
        <v>156</v>
      </c>
      <c r="I11" s="29" t="s">
        <v>157</v>
      </c>
      <c r="J11" s="32" t="s">
        <v>158</v>
      </c>
      <c r="K11" s="32" t="s">
        <v>159</v>
      </c>
      <c r="L11" s="32" t="s">
        <v>160</v>
      </c>
      <c r="M11" s="32" t="s">
        <v>161</v>
      </c>
    </row>
    <row r="12" spans="1:13">
      <c r="A12" s="30"/>
      <c r="B12" s="30"/>
      <c r="C12" s="14" t="s">
        <v>162</v>
      </c>
      <c r="D12" s="14" t="s">
        <v>163</v>
      </c>
      <c r="E12" s="14" t="s">
        <v>21</v>
      </c>
      <c r="F12" s="10"/>
      <c r="G12" s="33"/>
      <c r="H12" s="33"/>
      <c r="I12" s="30"/>
      <c r="J12" s="33"/>
      <c r="K12" s="33"/>
      <c r="L12" s="33"/>
      <c r="M12" s="33"/>
    </row>
    <row r="14" spans="1:13">
      <c r="A14" s="11" t="s">
        <v>24</v>
      </c>
      <c r="C14" s="12">
        <f>SUM(C16:C109)</f>
        <v>946</v>
      </c>
      <c r="D14" s="12">
        <f>SUM(D16:D109)</f>
        <v>44987</v>
      </c>
      <c r="E14" s="12">
        <f>C14+D14</f>
        <v>45933</v>
      </c>
      <c r="F14" s="12"/>
      <c r="G14" s="12">
        <f t="shared" ref="G14:M14" si="0">SUM(G16:G109)</f>
        <v>66</v>
      </c>
      <c r="H14" s="12">
        <f t="shared" si="0"/>
        <v>119</v>
      </c>
      <c r="I14" s="12">
        <f t="shared" si="0"/>
        <v>25</v>
      </c>
      <c r="J14" s="12">
        <f t="shared" si="0"/>
        <v>221</v>
      </c>
      <c r="K14" s="12">
        <f t="shared" si="0"/>
        <v>75</v>
      </c>
      <c r="L14" s="12">
        <f t="shared" si="0"/>
        <v>206</v>
      </c>
      <c r="M14" s="12">
        <f t="shared" si="0"/>
        <v>234</v>
      </c>
    </row>
    <row r="15" spans="1:13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>
      <c r="A16" s="11">
        <v>5101</v>
      </c>
      <c r="B16" s="6" t="s">
        <v>26</v>
      </c>
      <c r="C16" s="12">
        <v>15</v>
      </c>
      <c r="D16" s="12">
        <v>744</v>
      </c>
      <c r="E16" s="12">
        <f>C16+D16</f>
        <v>759</v>
      </c>
      <c r="F16" s="12"/>
      <c r="G16" s="12">
        <v>1</v>
      </c>
      <c r="H16" s="12" t="s">
        <v>29</v>
      </c>
      <c r="I16" s="12">
        <v>1</v>
      </c>
      <c r="J16" s="12">
        <v>7</v>
      </c>
      <c r="K16" s="12">
        <v>1</v>
      </c>
      <c r="L16" s="12">
        <v>1</v>
      </c>
      <c r="M16" s="12">
        <v>4</v>
      </c>
    </row>
    <row r="17" spans="1:13">
      <c r="A17" s="11">
        <v>5103</v>
      </c>
      <c r="B17" s="6" t="s">
        <v>27</v>
      </c>
      <c r="C17" s="12">
        <v>10</v>
      </c>
      <c r="D17" s="12">
        <v>342</v>
      </c>
      <c r="E17" s="12">
        <f t="shared" ref="E17:E80" si="1">C17+D17</f>
        <v>352</v>
      </c>
      <c r="F17" s="12"/>
      <c r="G17" s="12">
        <v>1</v>
      </c>
      <c r="H17" s="12">
        <v>2</v>
      </c>
      <c r="I17" s="12" t="s">
        <v>29</v>
      </c>
      <c r="J17" s="12" t="s">
        <v>29</v>
      </c>
      <c r="K17" s="12">
        <v>2</v>
      </c>
      <c r="L17" s="12">
        <v>4</v>
      </c>
      <c r="M17" s="12">
        <v>1</v>
      </c>
    </row>
    <row r="18" spans="1:13">
      <c r="A18" s="11">
        <v>5197</v>
      </c>
      <c r="B18" s="6" t="s">
        <v>28</v>
      </c>
      <c r="C18" s="12" t="s">
        <v>29</v>
      </c>
      <c r="D18" s="12">
        <v>2</v>
      </c>
      <c r="E18" s="12">
        <v>2</v>
      </c>
      <c r="F18" s="12"/>
      <c r="G18" s="12" t="s">
        <v>29</v>
      </c>
      <c r="H18" s="12" t="s">
        <v>29</v>
      </c>
      <c r="I18" s="12" t="s">
        <v>29</v>
      </c>
      <c r="J18" s="12" t="s">
        <v>29</v>
      </c>
      <c r="K18" s="12" t="s">
        <v>29</v>
      </c>
      <c r="L18" s="12" t="s">
        <v>29</v>
      </c>
      <c r="M18" s="12" t="s">
        <v>29</v>
      </c>
    </row>
    <row r="19" spans="1:13">
      <c r="A19" s="11">
        <v>5201</v>
      </c>
      <c r="B19" s="6" t="s">
        <v>31</v>
      </c>
      <c r="C19" s="12">
        <v>35</v>
      </c>
      <c r="D19" s="12">
        <v>2298</v>
      </c>
      <c r="E19" s="12">
        <f t="shared" si="1"/>
        <v>2333</v>
      </c>
      <c r="F19" s="12"/>
      <c r="G19" s="12">
        <v>2</v>
      </c>
      <c r="H19" s="12">
        <v>7</v>
      </c>
      <c r="I19" s="12">
        <v>3</v>
      </c>
      <c r="J19" s="12">
        <v>10</v>
      </c>
      <c r="K19" s="12">
        <v>2</v>
      </c>
      <c r="L19" s="12">
        <v>4</v>
      </c>
      <c r="M19" s="12">
        <v>7</v>
      </c>
    </row>
    <row r="20" spans="1:13">
      <c r="A20" s="11">
        <v>5202</v>
      </c>
      <c r="B20" s="6" t="s">
        <v>32</v>
      </c>
      <c r="C20" s="12">
        <v>12</v>
      </c>
      <c r="D20" s="12">
        <v>401</v>
      </c>
      <c r="E20" s="12">
        <f t="shared" si="1"/>
        <v>413</v>
      </c>
      <c r="F20" s="12"/>
      <c r="G20" s="12">
        <v>2</v>
      </c>
      <c r="H20" s="12">
        <v>1</v>
      </c>
      <c r="I20" s="12" t="s">
        <v>29</v>
      </c>
      <c r="J20" s="12">
        <v>2</v>
      </c>
      <c r="K20" s="12">
        <v>1</v>
      </c>
      <c r="L20" s="12">
        <v>5</v>
      </c>
      <c r="M20" s="12">
        <v>1</v>
      </c>
    </row>
    <row r="21" spans="1:13">
      <c r="A21" s="11">
        <v>5205</v>
      </c>
      <c r="B21" s="6" t="s">
        <v>33</v>
      </c>
      <c r="C21" s="12">
        <v>19</v>
      </c>
      <c r="D21" s="12">
        <v>892</v>
      </c>
      <c r="E21" s="12">
        <f t="shared" si="1"/>
        <v>911</v>
      </c>
      <c r="F21" s="12"/>
      <c r="G21" s="12">
        <v>3</v>
      </c>
      <c r="H21" s="12">
        <v>5</v>
      </c>
      <c r="I21" s="12">
        <v>1</v>
      </c>
      <c r="J21" s="12">
        <v>3</v>
      </c>
      <c r="K21" s="12">
        <v>1</v>
      </c>
      <c r="L21" s="12">
        <v>3</v>
      </c>
      <c r="M21" s="12">
        <v>3</v>
      </c>
    </row>
    <row r="22" spans="1:13">
      <c r="A22" s="11">
        <v>5290</v>
      </c>
      <c r="B22" s="6" t="s">
        <v>34</v>
      </c>
      <c r="C22" s="12">
        <v>8</v>
      </c>
      <c r="D22" s="12">
        <v>116</v>
      </c>
      <c r="E22" s="12">
        <f t="shared" si="1"/>
        <v>124</v>
      </c>
      <c r="F22" s="12"/>
      <c r="G22" s="12" t="s">
        <v>29</v>
      </c>
      <c r="H22" s="12" t="s">
        <v>29</v>
      </c>
      <c r="I22" s="12" t="s">
        <v>29</v>
      </c>
      <c r="J22" s="12">
        <v>4</v>
      </c>
      <c r="K22" s="12">
        <v>1</v>
      </c>
      <c r="L22" s="12" t="s">
        <v>29</v>
      </c>
      <c r="M22" s="12">
        <v>3</v>
      </c>
    </row>
    <row r="23" spans="1:13">
      <c r="A23" s="11">
        <v>5294</v>
      </c>
      <c r="B23" s="6" t="s">
        <v>35</v>
      </c>
      <c r="C23" s="12" t="s">
        <v>29</v>
      </c>
      <c r="D23" s="12">
        <v>2</v>
      </c>
      <c r="E23" s="12">
        <f>D23</f>
        <v>2</v>
      </c>
      <c r="F23" s="12"/>
      <c r="G23" s="12" t="s">
        <v>29</v>
      </c>
      <c r="H23" s="12" t="s">
        <v>29</v>
      </c>
      <c r="I23" s="12" t="s">
        <v>29</v>
      </c>
      <c r="J23" s="12" t="s">
        <v>29</v>
      </c>
      <c r="K23" s="12" t="s">
        <v>29</v>
      </c>
      <c r="L23" s="12" t="s">
        <v>29</v>
      </c>
      <c r="M23" s="12" t="s">
        <v>29</v>
      </c>
    </row>
    <row r="24" spans="1:13">
      <c r="A24" s="11">
        <v>5295</v>
      </c>
      <c r="B24" s="6" t="s">
        <v>36</v>
      </c>
      <c r="C24" s="12" t="s">
        <v>29</v>
      </c>
      <c r="D24" s="12">
        <v>5</v>
      </c>
      <c r="E24" s="12">
        <f>D24</f>
        <v>5</v>
      </c>
      <c r="F24" s="12"/>
      <c r="G24" s="12" t="s">
        <v>29</v>
      </c>
      <c r="H24" s="12" t="s">
        <v>29</v>
      </c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</row>
    <row r="25" spans="1:13">
      <c r="A25" s="11">
        <v>5299</v>
      </c>
      <c r="B25" s="6" t="s">
        <v>37</v>
      </c>
      <c r="C25" s="12" t="s">
        <v>29</v>
      </c>
      <c r="D25" s="12">
        <v>2</v>
      </c>
      <c r="E25" s="12">
        <f>D25</f>
        <v>2</v>
      </c>
      <c r="F25" s="12"/>
      <c r="G25" s="12" t="s">
        <v>29</v>
      </c>
      <c r="H25" s="12" t="s">
        <v>29</v>
      </c>
      <c r="I25" s="12" t="s">
        <v>29</v>
      </c>
      <c r="J25" s="12" t="s">
        <v>29</v>
      </c>
      <c r="K25" s="12" t="s">
        <v>29</v>
      </c>
      <c r="L25" s="12" t="s">
        <v>29</v>
      </c>
      <c r="M25" s="12" t="s">
        <v>29</v>
      </c>
    </row>
    <row r="26" spans="1:13">
      <c r="A26" s="11">
        <v>5301</v>
      </c>
      <c r="B26" s="6" t="s">
        <v>39</v>
      </c>
      <c r="C26" s="12">
        <v>4</v>
      </c>
      <c r="D26" s="12">
        <v>176</v>
      </c>
      <c r="E26" s="12">
        <f t="shared" si="1"/>
        <v>180</v>
      </c>
      <c r="F26" s="12"/>
      <c r="G26" s="12" t="s">
        <v>29</v>
      </c>
      <c r="H26" s="12" t="s">
        <v>29</v>
      </c>
      <c r="I26" s="12" t="s">
        <v>29</v>
      </c>
      <c r="J26" s="12">
        <v>1</v>
      </c>
      <c r="K26" s="12" t="s">
        <v>29</v>
      </c>
      <c r="L26" s="12">
        <v>1</v>
      </c>
      <c r="M26" s="12">
        <v>2</v>
      </c>
    </row>
    <row r="27" spans="1:13">
      <c r="A27" s="11">
        <v>5302</v>
      </c>
      <c r="B27" s="6" t="s">
        <v>40</v>
      </c>
      <c r="C27" s="12">
        <v>2</v>
      </c>
      <c r="D27" s="12">
        <v>272</v>
      </c>
      <c r="E27" s="12">
        <f t="shared" si="1"/>
        <v>274</v>
      </c>
      <c r="F27" s="12"/>
      <c r="G27" s="12" t="s">
        <v>29</v>
      </c>
      <c r="H27" s="12" t="s">
        <v>29</v>
      </c>
      <c r="I27" s="12" t="s">
        <v>29</v>
      </c>
      <c r="J27" s="12" t="s">
        <v>29</v>
      </c>
      <c r="K27" s="12" t="s">
        <v>29</v>
      </c>
      <c r="L27" s="12" t="s">
        <v>29</v>
      </c>
      <c r="M27" s="12">
        <v>2</v>
      </c>
    </row>
    <row r="28" spans="1:13">
      <c r="A28" s="11">
        <v>5303</v>
      </c>
      <c r="B28" s="6" t="s">
        <v>41</v>
      </c>
      <c r="C28" s="12">
        <v>1</v>
      </c>
      <c r="D28" s="12">
        <v>9</v>
      </c>
      <c r="E28" s="12">
        <f t="shared" si="1"/>
        <v>10</v>
      </c>
      <c r="F28" s="12"/>
      <c r="G28" s="12" t="s">
        <v>29</v>
      </c>
      <c r="H28" s="12" t="s">
        <v>29</v>
      </c>
      <c r="I28" s="12" t="s">
        <v>29</v>
      </c>
      <c r="J28" s="12">
        <v>1</v>
      </c>
      <c r="K28" s="12" t="s">
        <v>29</v>
      </c>
      <c r="L28" s="12" t="s">
        <v>29</v>
      </c>
      <c r="M28" s="12" t="s">
        <v>29</v>
      </c>
    </row>
    <row r="29" spans="1:13">
      <c r="A29" s="11">
        <v>5304</v>
      </c>
      <c r="B29" s="6" t="s">
        <v>42</v>
      </c>
      <c r="C29" s="12">
        <v>2</v>
      </c>
      <c r="D29" s="12">
        <v>69</v>
      </c>
      <c r="E29" s="12">
        <f t="shared" si="1"/>
        <v>71</v>
      </c>
      <c r="F29" s="12"/>
      <c r="G29" s="12" t="s">
        <v>29</v>
      </c>
      <c r="H29" s="12" t="s">
        <v>29</v>
      </c>
      <c r="I29" s="12" t="s">
        <v>29</v>
      </c>
      <c r="J29" s="12" t="s">
        <v>29</v>
      </c>
      <c r="K29" s="12" t="s">
        <v>29</v>
      </c>
      <c r="L29" s="12">
        <v>1</v>
      </c>
      <c r="M29" s="12">
        <v>1</v>
      </c>
    </row>
    <row r="30" spans="1:13">
      <c r="A30" s="11">
        <v>5305</v>
      </c>
      <c r="B30" s="6" t="s">
        <v>43</v>
      </c>
      <c r="C30" s="12">
        <v>3</v>
      </c>
      <c r="D30" s="12">
        <v>61</v>
      </c>
      <c r="E30" s="12">
        <f t="shared" si="1"/>
        <v>64</v>
      </c>
      <c r="F30" s="12"/>
      <c r="G30" s="12" t="s">
        <v>29</v>
      </c>
      <c r="H30" s="12" t="s">
        <v>29</v>
      </c>
      <c r="I30" s="12" t="s">
        <v>29</v>
      </c>
      <c r="J30" s="12">
        <v>1</v>
      </c>
      <c r="K30" s="12">
        <v>1</v>
      </c>
      <c r="L30" s="12" t="s">
        <v>29</v>
      </c>
      <c r="M30" s="12">
        <v>1</v>
      </c>
    </row>
    <row r="31" spans="1:13">
      <c r="A31" s="11">
        <v>5308</v>
      </c>
      <c r="B31" s="6" t="s">
        <v>44</v>
      </c>
      <c r="C31" s="12" t="s">
        <v>29</v>
      </c>
      <c r="D31" s="12">
        <v>22</v>
      </c>
      <c r="E31" s="12">
        <f>D31</f>
        <v>22</v>
      </c>
      <c r="F31" s="12"/>
      <c r="G31" s="12" t="s">
        <v>29</v>
      </c>
      <c r="H31" s="12" t="s">
        <v>29</v>
      </c>
      <c r="I31" s="12" t="s">
        <v>29</v>
      </c>
      <c r="J31" s="12" t="s">
        <v>29</v>
      </c>
      <c r="K31" s="12" t="s">
        <v>29</v>
      </c>
      <c r="L31" s="12" t="s">
        <v>29</v>
      </c>
      <c r="M31" s="12" t="s">
        <v>29</v>
      </c>
    </row>
    <row r="32" spans="1:13">
      <c r="A32" s="11">
        <v>5310</v>
      </c>
      <c r="B32" s="6" t="s">
        <v>45</v>
      </c>
      <c r="C32" s="12" t="s">
        <v>29</v>
      </c>
      <c r="D32" s="12">
        <v>60</v>
      </c>
      <c r="E32" s="12">
        <f>D32</f>
        <v>60</v>
      </c>
      <c r="F32" s="12"/>
      <c r="G32" s="12" t="s">
        <v>29</v>
      </c>
      <c r="H32" s="12" t="s">
        <v>29</v>
      </c>
      <c r="I32" s="12" t="s">
        <v>29</v>
      </c>
      <c r="J32" s="12" t="s">
        <v>29</v>
      </c>
      <c r="K32" s="12" t="s">
        <v>29</v>
      </c>
      <c r="L32" s="12" t="s">
        <v>29</v>
      </c>
      <c r="M32" s="12" t="s">
        <v>29</v>
      </c>
    </row>
    <row r="33" spans="1:13">
      <c r="A33" s="11">
        <v>5311</v>
      </c>
      <c r="B33" s="6" t="s">
        <v>46</v>
      </c>
      <c r="C33" s="12">
        <v>1</v>
      </c>
      <c r="D33" s="12">
        <v>5</v>
      </c>
      <c r="E33" s="12">
        <f t="shared" si="1"/>
        <v>6</v>
      </c>
      <c r="F33" s="12"/>
      <c r="G33" s="12" t="s">
        <v>29</v>
      </c>
      <c r="H33" s="12" t="s">
        <v>29</v>
      </c>
      <c r="I33" s="12" t="s">
        <v>29</v>
      </c>
      <c r="J33" s="12">
        <v>1</v>
      </c>
      <c r="K33" s="12" t="s">
        <v>29</v>
      </c>
      <c r="L33" s="12" t="s">
        <v>29</v>
      </c>
      <c r="M33" s="12" t="s">
        <v>29</v>
      </c>
    </row>
    <row r="34" spans="1:13">
      <c r="A34" s="11">
        <v>5312</v>
      </c>
      <c r="B34" s="6" t="s">
        <v>47</v>
      </c>
      <c r="C34" s="12">
        <v>9</v>
      </c>
      <c r="D34" s="12">
        <v>291</v>
      </c>
      <c r="E34" s="12">
        <f t="shared" si="1"/>
        <v>300</v>
      </c>
      <c r="F34" s="12"/>
      <c r="G34" s="12">
        <v>1</v>
      </c>
      <c r="H34" s="12">
        <v>1</v>
      </c>
      <c r="I34" s="12" t="s">
        <v>29</v>
      </c>
      <c r="J34" s="12">
        <v>3</v>
      </c>
      <c r="K34" s="12" t="s">
        <v>29</v>
      </c>
      <c r="L34" s="12">
        <v>1</v>
      </c>
      <c r="M34" s="12">
        <v>3</v>
      </c>
    </row>
    <row r="35" spans="1:13">
      <c r="A35" s="11">
        <v>5314</v>
      </c>
      <c r="B35" s="6" t="s">
        <v>48</v>
      </c>
      <c r="C35" s="12" t="s">
        <v>29</v>
      </c>
      <c r="D35" s="12">
        <v>8</v>
      </c>
      <c r="E35" s="12">
        <v>8</v>
      </c>
      <c r="F35" s="12"/>
      <c r="G35" s="12" t="s">
        <v>29</v>
      </c>
      <c r="H35" s="12" t="s">
        <v>29</v>
      </c>
      <c r="I35" s="12" t="s">
        <v>29</v>
      </c>
      <c r="J35" s="12" t="s">
        <v>29</v>
      </c>
      <c r="K35" s="12" t="s">
        <v>29</v>
      </c>
      <c r="L35" s="12" t="s">
        <v>29</v>
      </c>
      <c r="M35" s="12" t="s">
        <v>29</v>
      </c>
    </row>
    <row r="36" spans="1:13">
      <c r="A36" s="11">
        <v>5319</v>
      </c>
      <c r="B36" s="6" t="s">
        <v>49</v>
      </c>
      <c r="C36" s="12">
        <v>3</v>
      </c>
      <c r="D36" s="12">
        <v>122</v>
      </c>
      <c r="E36" s="12">
        <f t="shared" si="1"/>
        <v>125</v>
      </c>
      <c r="F36" s="12"/>
      <c r="G36" s="12" t="s">
        <v>29</v>
      </c>
      <c r="H36" s="12">
        <v>1</v>
      </c>
      <c r="I36" s="12" t="s">
        <v>29</v>
      </c>
      <c r="J36" s="12">
        <v>1</v>
      </c>
      <c r="K36" s="12" t="s">
        <v>29</v>
      </c>
      <c r="L36" s="12" t="s">
        <v>29</v>
      </c>
      <c r="M36" s="12">
        <v>1</v>
      </c>
    </row>
    <row r="37" spans="1:13">
      <c r="A37" s="11">
        <v>5399</v>
      </c>
      <c r="B37" s="6" t="s">
        <v>50</v>
      </c>
      <c r="C37" s="12" t="s">
        <v>29</v>
      </c>
      <c r="D37" s="12">
        <v>3</v>
      </c>
      <c r="E37" s="12">
        <v>3</v>
      </c>
      <c r="F37" s="12"/>
      <c r="G37" s="12" t="s">
        <v>29</v>
      </c>
      <c r="H37" s="12" t="s">
        <v>29</v>
      </c>
      <c r="I37" s="12" t="s">
        <v>29</v>
      </c>
      <c r="J37" s="12" t="s">
        <v>29</v>
      </c>
      <c r="K37" s="12" t="s">
        <v>29</v>
      </c>
      <c r="L37" s="12" t="s">
        <v>29</v>
      </c>
      <c r="M37" s="12" t="s">
        <v>29</v>
      </c>
    </row>
    <row r="38" spans="1:13">
      <c r="A38" s="11">
        <v>5401</v>
      </c>
      <c r="B38" s="6" t="s">
        <v>52</v>
      </c>
      <c r="C38" s="12">
        <v>83</v>
      </c>
      <c r="D38" s="12">
        <v>3581</v>
      </c>
      <c r="E38" s="12">
        <f t="shared" si="1"/>
        <v>3664</v>
      </c>
      <c r="F38" s="12"/>
      <c r="G38" s="12">
        <v>4</v>
      </c>
      <c r="H38" s="12">
        <v>6</v>
      </c>
      <c r="I38" s="12">
        <v>1</v>
      </c>
      <c r="J38" s="12">
        <v>20</v>
      </c>
      <c r="K38" s="12">
        <v>6</v>
      </c>
      <c r="L38" s="12">
        <v>19</v>
      </c>
      <c r="M38" s="12">
        <v>27</v>
      </c>
    </row>
    <row r="39" spans="1:13">
      <c r="A39" s="11">
        <v>5411</v>
      </c>
      <c r="B39" s="6" t="s">
        <v>53</v>
      </c>
      <c r="C39" s="12">
        <v>1</v>
      </c>
      <c r="D39" s="12">
        <v>180</v>
      </c>
      <c r="E39" s="12">
        <f t="shared" si="1"/>
        <v>181</v>
      </c>
      <c r="F39" s="12"/>
      <c r="G39" s="12" t="s">
        <v>29</v>
      </c>
      <c r="H39" s="12">
        <v>1</v>
      </c>
      <c r="I39" s="12" t="s">
        <v>29</v>
      </c>
      <c r="J39" s="12" t="s">
        <v>29</v>
      </c>
      <c r="K39" s="12" t="s">
        <v>29</v>
      </c>
      <c r="L39" s="12" t="s">
        <v>29</v>
      </c>
      <c r="M39" s="12" t="s">
        <v>29</v>
      </c>
    </row>
    <row r="40" spans="1:13">
      <c r="A40" s="11">
        <v>5413</v>
      </c>
      <c r="B40" s="6" t="s">
        <v>54</v>
      </c>
      <c r="C40" s="12">
        <v>2</v>
      </c>
      <c r="D40" s="12">
        <v>21</v>
      </c>
      <c r="E40" s="12">
        <f t="shared" si="1"/>
        <v>23</v>
      </c>
      <c r="F40" s="12"/>
      <c r="G40" s="12" t="s">
        <v>29</v>
      </c>
      <c r="H40" s="12" t="s">
        <v>29</v>
      </c>
      <c r="I40" s="12" t="s">
        <v>29</v>
      </c>
      <c r="J40" s="12" t="s">
        <v>29</v>
      </c>
      <c r="K40" s="12" t="s">
        <v>29</v>
      </c>
      <c r="L40" s="12" t="s">
        <v>29</v>
      </c>
      <c r="M40" s="12">
        <v>2</v>
      </c>
    </row>
    <row r="41" spans="1:13">
      <c r="A41" s="11">
        <v>5418</v>
      </c>
      <c r="B41" s="6" t="s">
        <v>55</v>
      </c>
      <c r="C41" s="12">
        <v>2</v>
      </c>
      <c r="D41" s="12">
        <v>167</v>
      </c>
      <c r="E41" s="12">
        <f t="shared" si="1"/>
        <v>169</v>
      </c>
      <c r="F41" s="12"/>
      <c r="G41" s="12">
        <v>1</v>
      </c>
      <c r="H41" s="12" t="s">
        <v>29</v>
      </c>
      <c r="I41" s="12" t="s">
        <v>29</v>
      </c>
      <c r="J41" s="12">
        <v>1</v>
      </c>
      <c r="K41" s="12" t="s">
        <v>29</v>
      </c>
      <c r="L41" s="12" t="s">
        <v>29</v>
      </c>
      <c r="M41" s="12" t="s">
        <v>29</v>
      </c>
    </row>
    <row r="42" spans="1:13">
      <c r="A42" s="11">
        <v>5486</v>
      </c>
      <c r="B42" s="6" t="s">
        <v>56</v>
      </c>
      <c r="C42" s="12">
        <v>5</v>
      </c>
      <c r="D42" s="12">
        <v>128</v>
      </c>
      <c r="E42" s="12">
        <f t="shared" si="1"/>
        <v>133</v>
      </c>
      <c r="F42" s="12"/>
      <c r="G42" s="12" t="s">
        <v>29</v>
      </c>
      <c r="H42" s="12" t="s">
        <v>29</v>
      </c>
      <c r="I42" s="12" t="s">
        <v>29</v>
      </c>
      <c r="J42" s="12">
        <v>2</v>
      </c>
      <c r="K42" s="12" t="s">
        <v>29</v>
      </c>
      <c r="L42" s="12">
        <v>3</v>
      </c>
      <c r="M42" s="12" t="s">
        <v>29</v>
      </c>
    </row>
    <row r="43" spans="1:13">
      <c r="A43" s="11">
        <v>5487</v>
      </c>
      <c r="B43" s="6" t="s">
        <v>57</v>
      </c>
      <c r="C43" s="12">
        <v>71</v>
      </c>
      <c r="D43" s="12">
        <v>4008</v>
      </c>
      <c r="E43" s="12">
        <f t="shared" si="1"/>
        <v>4079</v>
      </c>
      <c r="F43" s="12"/>
      <c r="G43" s="12">
        <v>7</v>
      </c>
      <c r="H43" s="12">
        <v>12</v>
      </c>
      <c r="I43" s="12" t="s">
        <v>29</v>
      </c>
      <c r="J43" s="12">
        <v>15</v>
      </c>
      <c r="K43" s="12">
        <v>5</v>
      </c>
      <c r="L43" s="12">
        <v>14</v>
      </c>
      <c r="M43" s="12">
        <v>18</v>
      </c>
    </row>
    <row r="44" spans="1:13">
      <c r="A44" s="11">
        <v>5488</v>
      </c>
      <c r="B44" s="6" t="s">
        <v>58</v>
      </c>
      <c r="C44" s="12">
        <v>3</v>
      </c>
      <c r="D44" s="12">
        <v>46</v>
      </c>
      <c r="E44" s="12">
        <f t="shared" si="1"/>
        <v>49</v>
      </c>
      <c r="F44" s="12"/>
      <c r="G44" s="12" t="s">
        <v>29</v>
      </c>
      <c r="H44" s="12">
        <v>1</v>
      </c>
      <c r="I44" s="12" t="s">
        <v>29</v>
      </c>
      <c r="J44" s="12" t="s">
        <v>29</v>
      </c>
      <c r="K44" s="12" t="s">
        <v>29</v>
      </c>
      <c r="L44" s="12">
        <v>2</v>
      </c>
      <c r="M44" s="12" t="s">
        <v>29</v>
      </c>
    </row>
    <row r="45" spans="1:13">
      <c r="A45" s="11">
        <v>5492</v>
      </c>
      <c r="B45" s="6" t="s">
        <v>59</v>
      </c>
      <c r="C45" s="12">
        <v>65</v>
      </c>
      <c r="D45" s="12">
        <v>5203</v>
      </c>
      <c r="E45" s="12">
        <f t="shared" si="1"/>
        <v>5268</v>
      </c>
      <c r="F45" s="12"/>
      <c r="G45" s="12">
        <v>6</v>
      </c>
      <c r="H45" s="12">
        <v>4</v>
      </c>
      <c r="I45" s="12">
        <v>4</v>
      </c>
      <c r="J45" s="12">
        <v>20</v>
      </c>
      <c r="K45" s="12">
        <v>4</v>
      </c>
      <c r="L45" s="12">
        <v>12</v>
      </c>
      <c r="M45" s="12">
        <v>15</v>
      </c>
    </row>
    <row r="46" spans="1:13">
      <c r="A46" s="11">
        <v>5493</v>
      </c>
      <c r="B46" s="6" t="s">
        <v>60</v>
      </c>
      <c r="C46" s="12">
        <v>14</v>
      </c>
      <c r="D46" s="12">
        <v>617</v>
      </c>
      <c r="E46" s="12">
        <f t="shared" si="1"/>
        <v>631</v>
      </c>
      <c r="F46" s="12"/>
      <c r="G46" s="12">
        <v>1</v>
      </c>
      <c r="H46" s="12">
        <v>3</v>
      </c>
      <c r="I46" s="12" t="s">
        <v>29</v>
      </c>
      <c r="J46" s="12">
        <v>1</v>
      </c>
      <c r="K46" s="12">
        <v>1</v>
      </c>
      <c r="L46" s="12">
        <v>5</v>
      </c>
      <c r="M46" s="12">
        <v>3</v>
      </c>
    </row>
    <row r="47" spans="1:13">
      <c r="A47" s="11">
        <v>5501</v>
      </c>
      <c r="B47" s="6" t="s">
        <v>62</v>
      </c>
      <c r="C47" s="12">
        <v>7</v>
      </c>
      <c r="D47" s="12">
        <v>193</v>
      </c>
      <c r="E47" s="12">
        <f t="shared" si="1"/>
        <v>200</v>
      </c>
      <c r="F47" s="12"/>
      <c r="G47" s="12" t="s">
        <v>29</v>
      </c>
      <c r="H47" s="12">
        <v>2</v>
      </c>
      <c r="I47" s="12" t="s">
        <v>29</v>
      </c>
      <c r="J47" s="12">
        <v>2</v>
      </c>
      <c r="K47" s="12" t="s">
        <v>29</v>
      </c>
      <c r="L47" s="12">
        <v>1</v>
      </c>
      <c r="M47" s="12">
        <v>2</v>
      </c>
    </row>
    <row r="48" spans="1:13">
      <c r="A48" s="11">
        <v>5502</v>
      </c>
      <c r="B48" s="6" t="s">
        <v>63</v>
      </c>
      <c r="C48" s="12">
        <v>8</v>
      </c>
      <c r="D48" s="12">
        <v>279</v>
      </c>
      <c r="E48" s="12">
        <f t="shared" si="1"/>
        <v>287</v>
      </c>
      <c r="F48" s="12"/>
      <c r="G48" s="12">
        <v>1</v>
      </c>
      <c r="H48" s="12">
        <v>3</v>
      </c>
      <c r="I48" s="12" t="s">
        <v>29</v>
      </c>
      <c r="J48" s="12" t="s">
        <v>29</v>
      </c>
      <c r="K48" s="12" t="s">
        <v>29</v>
      </c>
      <c r="L48" s="12">
        <v>2</v>
      </c>
      <c r="M48" s="12">
        <v>2</v>
      </c>
    </row>
    <row r="49" spans="1:13">
      <c r="A49" s="11">
        <v>5503</v>
      </c>
      <c r="B49" s="6" t="s">
        <v>64</v>
      </c>
      <c r="C49" s="12" t="s">
        <v>29</v>
      </c>
      <c r="D49" s="12">
        <v>75</v>
      </c>
      <c r="E49" s="12">
        <v>75</v>
      </c>
      <c r="F49" s="12"/>
      <c r="G49" s="12" t="s">
        <v>29</v>
      </c>
      <c r="H49" s="12" t="s">
        <v>29</v>
      </c>
      <c r="I49" s="12" t="s">
        <v>29</v>
      </c>
      <c r="J49" s="12" t="s">
        <v>29</v>
      </c>
      <c r="K49" s="12" t="s">
        <v>29</v>
      </c>
      <c r="L49" s="12" t="s">
        <v>29</v>
      </c>
      <c r="M49" s="12" t="s">
        <v>29</v>
      </c>
    </row>
    <row r="50" spans="1:13">
      <c r="A50" s="11">
        <v>5504</v>
      </c>
      <c r="B50" s="6" t="s">
        <v>65</v>
      </c>
      <c r="C50" s="12">
        <v>3</v>
      </c>
      <c r="D50" s="12">
        <v>77</v>
      </c>
      <c r="E50" s="12">
        <f t="shared" si="1"/>
        <v>80</v>
      </c>
      <c r="F50" s="12"/>
      <c r="G50" s="12" t="s">
        <v>29</v>
      </c>
      <c r="H50" s="12">
        <v>1</v>
      </c>
      <c r="I50" s="12" t="s">
        <v>29</v>
      </c>
      <c r="J50" s="12" t="s">
        <v>29</v>
      </c>
      <c r="K50" s="12">
        <v>1</v>
      </c>
      <c r="L50" s="12">
        <v>1</v>
      </c>
      <c r="M50" s="12" t="s">
        <v>29</v>
      </c>
    </row>
    <row r="51" spans="1:13">
      <c r="A51" s="11">
        <v>5505</v>
      </c>
      <c r="B51" s="6" t="s">
        <v>66</v>
      </c>
      <c r="C51" s="12" t="s">
        <v>29</v>
      </c>
      <c r="D51" s="12">
        <v>128</v>
      </c>
      <c r="E51" s="12">
        <v>128</v>
      </c>
      <c r="F51" s="12"/>
      <c r="G51" s="12" t="s">
        <v>29</v>
      </c>
      <c r="H51" s="12" t="s">
        <v>29</v>
      </c>
      <c r="I51" s="12" t="s">
        <v>29</v>
      </c>
      <c r="J51" s="12" t="s">
        <v>29</v>
      </c>
      <c r="K51" s="12" t="s">
        <v>29</v>
      </c>
      <c r="L51" s="12" t="s">
        <v>29</v>
      </c>
      <c r="M51" s="12" t="s">
        <v>29</v>
      </c>
    </row>
    <row r="52" spans="1:13">
      <c r="A52" s="11">
        <v>5601</v>
      </c>
      <c r="B52" s="6" t="s">
        <v>68</v>
      </c>
      <c r="C52" s="12">
        <v>8</v>
      </c>
      <c r="D52" s="12">
        <v>172</v>
      </c>
      <c r="E52" s="12">
        <f t="shared" si="1"/>
        <v>180</v>
      </c>
      <c r="F52" s="12"/>
      <c r="G52" s="12" t="s">
        <v>29</v>
      </c>
      <c r="H52" s="12">
        <v>2</v>
      </c>
      <c r="I52" s="12" t="s">
        <v>29</v>
      </c>
      <c r="J52" s="12">
        <v>2</v>
      </c>
      <c r="K52" s="12">
        <v>3</v>
      </c>
      <c r="L52" s="12" t="s">
        <v>29</v>
      </c>
      <c r="M52" s="12">
        <v>1</v>
      </c>
    </row>
    <row r="53" spans="1:13">
      <c r="A53" s="11">
        <v>5602</v>
      </c>
      <c r="B53" s="6" t="s">
        <v>69</v>
      </c>
      <c r="C53" s="12" t="s">
        <v>29</v>
      </c>
      <c r="D53" s="12">
        <v>10</v>
      </c>
      <c r="E53" s="12">
        <v>10</v>
      </c>
      <c r="F53" s="12"/>
      <c r="G53" s="12" t="s">
        <v>29</v>
      </c>
      <c r="H53" s="12" t="s">
        <v>29</v>
      </c>
      <c r="I53" s="12" t="s">
        <v>29</v>
      </c>
      <c r="J53" s="12" t="s">
        <v>29</v>
      </c>
      <c r="K53" s="12" t="s">
        <v>29</v>
      </c>
      <c r="L53" s="12" t="s">
        <v>29</v>
      </c>
      <c r="M53" s="12" t="s">
        <v>29</v>
      </c>
    </row>
    <row r="54" spans="1:13">
      <c r="A54" s="11">
        <v>5603</v>
      </c>
      <c r="B54" s="6" t="s">
        <v>70</v>
      </c>
      <c r="C54" s="12">
        <v>4</v>
      </c>
      <c r="D54" s="12">
        <v>112</v>
      </c>
      <c r="E54" s="12">
        <f t="shared" si="1"/>
        <v>116</v>
      </c>
      <c r="F54" s="12"/>
      <c r="G54" s="12" t="s">
        <v>29</v>
      </c>
      <c r="H54" s="12" t="s">
        <v>29</v>
      </c>
      <c r="I54" s="12" t="s">
        <v>29</v>
      </c>
      <c r="J54" s="12" t="s">
        <v>29</v>
      </c>
      <c r="K54" s="12">
        <v>2</v>
      </c>
      <c r="L54" s="12">
        <v>2</v>
      </c>
      <c r="M54" s="12" t="s">
        <v>29</v>
      </c>
    </row>
    <row r="55" spans="1:13">
      <c r="A55" s="11">
        <v>5604</v>
      </c>
      <c r="B55" s="6" t="s">
        <v>71</v>
      </c>
      <c r="C55" s="12">
        <v>3</v>
      </c>
      <c r="D55" s="12">
        <v>161</v>
      </c>
      <c r="E55" s="12">
        <f t="shared" si="1"/>
        <v>164</v>
      </c>
      <c r="F55" s="12"/>
      <c r="G55" s="12" t="s">
        <v>29</v>
      </c>
      <c r="H55" s="12" t="s">
        <v>29</v>
      </c>
      <c r="I55" s="12" t="s">
        <v>29</v>
      </c>
      <c r="J55" s="12">
        <v>1</v>
      </c>
      <c r="K55" s="12" t="s">
        <v>29</v>
      </c>
      <c r="L55" s="12" t="s">
        <v>29</v>
      </c>
      <c r="M55" s="12">
        <v>2</v>
      </c>
    </row>
    <row r="56" spans="1:13">
      <c r="A56" s="11">
        <v>5605</v>
      </c>
      <c r="B56" s="6" t="s">
        <v>72</v>
      </c>
      <c r="C56" s="12">
        <v>1</v>
      </c>
      <c r="D56" s="12">
        <v>95</v>
      </c>
      <c r="E56" s="12">
        <f t="shared" si="1"/>
        <v>96</v>
      </c>
      <c r="F56" s="12"/>
      <c r="G56" s="12" t="s">
        <v>29</v>
      </c>
      <c r="H56" s="12" t="s">
        <v>29</v>
      </c>
      <c r="I56" s="12" t="s">
        <v>29</v>
      </c>
      <c r="J56" s="12" t="s">
        <v>29</v>
      </c>
      <c r="K56" s="12">
        <v>1</v>
      </c>
      <c r="L56" s="12" t="s">
        <v>29</v>
      </c>
      <c r="M56" s="12" t="s">
        <v>29</v>
      </c>
    </row>
    <row r="57" spans="1:13">
      <c r="A57" s="11">
        <v>5606</v>
      </c>
      <c r="B57" s="6" t="s">
        <v>73</v>
      </c>
      <c r="C57" s="12">
        <v>13</v>
      </c>
      <c r="D57" s="12">
        <v>871</v>
      </c>
      <c r="E57" s="12">
        <f t="shared" si="1"/>
        <v>884</v>
      </c>
      <c r="F57" s="12"/>
      <c r="G57" s="12" t="s">
        <v>29</v>
      </c>
      <c r="H57" s="12">
        <v>3</v>
      </c>
      <c r="I57" s="12">
        <v>1</v>
      </c>
      <c r="J57" s="12">
        <v>3</v>
      </c>
      <c r="K57" s="12">
        <v>2</v>
      </c>
      <c r="L57" s="12">
        <v>1</v>
      </c>
      <c r="M57" s="12">
        <v>3</v>
      </c>
    </row>
    <row r="58" spans="1:13">
      <c r="A58" s="11">
        <v>5607</v>
      </c>
      <c r="B58" s="6" t="s">
        <v>74</v>
      </c>
      <c r="C58" s="12">
        <v>4</v>
      </c>
      <c r="D58" s="12">
        <v>451</v>
      </c>
      <c r="E58" s="12">
        <f t="shared" si="1"/>
        <v>455</v>
      </c>
      <c r="F58" s="12"/>
      <c r="G58" s="12" t="s">
        <v>29</v>
      </c>
      <c r="H58" s="12">
        <v>1</v>
      </c>
      <c r="I58" s="12" t="s">
        <v>29</v>
      </c>
      <c r="J58" s="12" t="s">
        <v>29</v>
      </c>
      <c r="K58" s="12" t="s">
        <v>29</v>
      </c>
      <c r="L58" s="12">
        <v>1</v>
      </c>
      <c r="M58" s="12">
        <v>2</v>
      </c>
    </row>
    <row r="59" spans="1:13">
      <c r="A59" s="11">
        <v>5608</v>
      </c>
      <c r="B59" s="6" t="s">
        <v>75</v>
      </c>
      <c r="C59" s="12">
        <v>1</v>
      </c>
      <c r="D59" s="12">
        <v>58</v>
      </c>
      <c r="E59" s="12">
        <f t="shared" si="1"/>
        <v>59</v>
      </c>
      <c r="F59" s="12"/>
      <c r="G59" s="12" t="s">
        <v>29</v>
      </c>
      <c r="H59" s="12" t="s">
        <v>29</v>
      </c>
      <c r="I59" s="12" t="s">
        <v>29</v>
      </c>
      <c r="J59" s="12" t="s">
        <v>29</v>
      </c>
      <c r="K59" s="12" t="s">
        <v>29</v>
      </c>
      <c r="L59" s="12" t="s">
        <v>29</v>
      </c>
      <c r="M59" s="12">
        <v>1</v>
      </c>
    </row>
    <row r="60" spans="1:13">
      <c r="A60" s="11">
        <v>5610</v>
      </c>
      <c r="B60" s="6" t="s">
        <v>76</v>
      </c>
      <c r="C60" s="12">
        <v>2</v>
      </c>
      <c r="D60" s="12">
        <v>74</v>
      </c>
      <c r="E60" s="12">
        <f t="shared" si="1"/>
        <v>76</v>
      </c>
      <c r="F60" s="12"/>
      <c r="G60" s="12" t="s">
        <v>29</v>
      </c>
      <c r="H60" s="12" t="s">
        <v>29</v>
      </c>
      <c r="I60" s="12" t="s">
        <v>29</v>
      </c>
      <c r="J60" s="12" t="s">
        <v>29</v>
      </c>
      <c r="K60" s="12" t="s">
        <v>29</v>
      </c>
      <c r="L60" s="12">
        <v>2</v>
      </c>
      <c r="M60" s="12" t="s">
        <v>29</v>
      </c>
    </row>
    <row r="61" spans="1:13">
      <c r="A61" s="11">
        <v>5611</v>
      </c>
      <c r="B61" s="6" t="s">
        <v>77</v>
      </c>
      <c r="C61" s="12">
        <v>4</v>
      </c>
      <c r="D61" s="12">
        <v>89</v>
      </c>
      <c r="E61" s="12">
        <f t="shared" si="1"/>
        <v>93</v>
      </c>
      <c r="F61" s="12"/>
      <c r="G61" s="12" t="s">
        <v>29</v>
      </c>
      <c r="H61" s="12">
        <v>1</v>
      </c>
      <c r="I61" s="12" t="s">
        <v>29</v>
      </c>
      <c r="J61" s="12">
        <v>1</v>
      </c>
      <c r="K61" s="12" t="s">
        <v>29</v>
      </c>
      <c r="L61" s="12" t="s">
        <v>29</v>
      </c>
      <c r="M61" s="12">
        <v>2</v>
      </c>
    </row>
    <row r="62" spans="1:13">
      <c r="A62" s="11">
        <v>5612</v>
      </c>
      <c r="B62" s="6" t="s">
        <v>78</v>
      </c>
      <c r="C62" s="12">
        <v>6</v>
      </c>
      <c r="D62" s="12">
        <v>473</v>
      </c>
      <c r="E62" s="12">
        <f t="shared" si="1"/>
        <v>479</v>
      </c>
      <c r="F62" s="12"/>
      <c r="G62" s="12">
        <v>1</v>
      </c>
      <c r="H62" s="12" t="s">
        <v>29</v>
      </c>
      <c r="I62" s="12" t="s">
        <v>29</v>
      </c>
      <c r="J62" s="12">
        <v>1</v>
      </c>
      <c r="K62" s="12">
        <v>2</v>
      </c>
      <c r="L62" s="12">
        <v>1</v>
      </c>
      <c r="M62" s="12">
        <v>1</v>
      </c>
    </row>
    <row r="63" spans="1:13">
      <c r="A63" s="11">
        <v>5696</v>
      </c>
      <c r="B63" s="6" t="s">
        <v>79</v>
      </c>
      <c r="C63" s="12">
        <v>6</v>
      </c>
      <c r="D63" s="12">
        <v>187</v>
      </c>
      <c r="E63" s="12">
        <f t="shared" si="1"/>
        <v>193</v>
      </c>
      <c r="F63" s="12"/>
      <c r="G63" s="12" t="s">
        <v>29</v>
      </c>
      <c r="H63" s="12" t="s">
        <v>29</v>
      </c>
      <c r="I63" s="12" t="s">
        <v>29</v>
      </c>
      <c r="J63" s="12">
        <v>1</v>
      </c>
      <c r="K63" s="12" t="s">
        <v>29</v>
      </c>
      <c r="L63" s="12">
        <v>3</v>
      </c>
      <c r="M63" s="12">
        <v>2</v>
      </c>
    </row>
    <row r="64" spans="1:13">
      <c r="A64" s="11">
        <v>5697</v>
      </c>
      <c r="B64" s="6" t="s">
        <v>80</v>
      </c>
      <c r="C64" s="12" t="s">
        <v>29</v>
      </c>
      <c r="D64" s="12">
        <v>4</v>
      </c>
      <c r="E64" s="12">
        <v>4</v>
      </c>
      <c r="F64" s="12"/>
      <c r="G64" s="12" t="s">
        <v>29</v>
      </c>
      <c r="H64" s="12" t="s">
        <v>29</v>
      </c>
      <c r="I64" s="12" t="s">
        <v>29</v>
      </c>
      <c r="J64" s="12" t="s">
        <v>29</v>
      </c>
      <c r="K64" s="12" t="s">
        <v>29</v>
      </c>
      <c r="L64" s="12" t="s">
        <v>29</v>
      </c>
      <c r="M64" s="12" t="s">
        <v>29</v>
      </c>
    </row>
    <row r="65" spans="1:13">
      <c r="A65" s="11">
        <v>5698</v>
      </c>
      <c r="B65" s="6" t="s">
        <v>81</v>
      </c>
      <c r="C65" s="12">
        <v>4</v>
      </c>
      <c r="D65" s="12">
        <v>38</v>
      </c>
      <c r="E65" s="12">
        <f t="shared" si="1"/>
        <v>42</v>
      </c>
      <c r="F65" s="12"/>
      <c r="G65" s="12" t="s">
        <v>29</v>
      </c>
      <c r="H65" s="12">
        <v>3</v>
      </c>
      <c r="I65" s="12" t="s">
        <v>29</v>
      </c>
      <c r="J65" s="12">
        <v>1</v>
      </c>
      <c r="K65" s="12" t="s">
        <v>29</v>
      </c>
      <c r="L65" s="12" t="s">
        <v>29</v>
      </c>
      <c r="M65" s="12" t="s">
        <v>29</v>
      </c>
    </row>
    <row r="66" spans="1:13">
      <c r="A66" s="11">
        <v>5699</v>
      </c>
      <c r="B66" s="6" t="s">
        <v>82</v>
      </c>
      <c r="C66" s="12">
        <v>1</v>
      </c>
      <c r="D66" s="12">
        <v>42</v>
      </c>
      <c r="E66" s="12">
        <f t="shared" si="1"/>
        <v>43</v>
      </c>
      <c r="F66" s="12"/>
      <c r="G66" s="12" t="s">
        <v>29</v>
      </c>
      <c r="H66" s="12" t="s">
        <v>29</v>
      </c>
      <c r="I66" s="12" t="s">
        <v>29</v>
      </c>
      <c r="J66" s="12" t="s">
        <v>29</v>
      </c>
      <c r="K66" s="12" t="s">
        <v>29</v>
      </c>
      <c r="L66" s="12" t="s">
        <v>29</v>
      </c>
      <c r="M66" s="12">
        <v>1</v>
      </c>
    </row>
    <row r="67" spans="1:13">
      <c r="A67" s="11">
        <v>5701</v>
      </c>
      <c r="B67" s="6" t="s">
        <v>84</v>
      </c>
      <c r="C67" s="12">
        <v>9</v>
      </c>
      <c r="D67" s="12">
        <v>386</v>
      </c>
      <c r="E67" s="12">
        <f t="shared" si="1"/>
        <v>395</v>
      </c>
      <c r="F67" s="12"/>
      <c r="G67" s="12" t="s">
        <v>29</v>
      </c>
      <c r="H67" s="12" t="s">
        <v>29</v>
      </c>
      <c r="I67" s="12" t="s">
        <v>29</v>
      </c>
      <c r="J67" s="12">
        <v>2</v>
      </c>
      <c r="K67" s="12">
        <v>1</v>
      </c>
      <c r="L67" s="12">
        <v>2</v>
      </c>
      <c r="M67" s="12">
        <v>4</v>
      </c>
    </row>
    <row r="68" spans="1:13">
      <c r="A68" s="11">
        <v>5702</v>
      </c>
      <c r="B68" s="6" t="s">
        <v>85</v>
      </c>
      <c r="C68" s="12">
        <v>5</v>
      </c>
      <c r="D68" s="12">
        <v>145</v>
      </c>
      <c r="E68" s="12">
        <f t="shared" si="1"/>
        <v>150</v>
      </c>
      <c r="F68" s="12"/>
      <c r="G68" s="12" t="s">
        <v>29</v>
      </c>
      <c r="H68" s="12" t="s">
        <v>29</v>
      </c>
      <c r="I68" s="12" t="s">
        <v>29</v>
      </c>
      <c r="J68" s="12">
        <v>2</v>
      </c>
      <c r="K68" s="12">
        <v>1</v>
      </c>
      <c r="L68" s="12">
        <v>2</v>
      </c>
      <c r="M68" s="12" t="s">
        <v>29</v>
      </c>
    </row>
    <row r="69" spans="1:13">
      <c r="A69" s="11">
        <v>5703</v>
      </c>
      <c r="B69" s="6" t="s">
        <v>86</v>
      </c>
      <c r="C69" s="12">
        <v>2</v>
      </c>
      <c r="D69" s="12">
        <v>115</v>
      </c>
      <c r="E69" s="12">
        <f t="shared" si="1"/>
        <v>117</v>
      </c>
      <c r="F69" s="12"/>
      <c r="G69" s="12" t="s">
        <v>29</v>
      </c>
      <c r="H69" s="12">
        <v>1</v>
      </c>
      <c r="I69" s="12" t="s">
        <v>29</v>
      </c>
      <c r="J69" s="12" t="s">
        <v>29</v>
      </c>
      <c r="K69" s="12" t="s">
        <v>29</v>
      </c>
      <c r="L69" s="12" t="s">
        <v>29</v>
      </c>
      <c r="M69" s="12">
        <v>1</v>
      </c>
    </row>
    <row r="70" spans="1:13">
      <c r="A70" s="11">
        <v>5801</v>
      </c>
      <c r="B70" s="6" t="s">
        <v>88</v>
      </c>
      <c r="C70" s="12">
        <v>11</v>
      </c>
      <c r="D70" s="12">
        <v>378</v>
      </c>
      <c r="E70" s="12">
        <f t="shared" si="1"/>
        <v>389</v>
      </c>
      <c r="F70" s="12"/>
      <c r="G70" s="12" t="s">
        <v>29</v>
      </c>
      <c r="H70" s="12" t="s">
        <v>29</v>
      </c>
      <c r="I70" s="12" t="s">
        <v>29</v>
      </c>
      <c r="J70" s="12">
        <v>3</v>
      </c>
      <c r="K70" s="12" t="s">
        <v>29</v>
      </c>
      <c r="L70" s="12">
        <v>3</v>
      </c>
      <c r="M70" s="12">
        <v>5</v>
      </c>
    </row>
    <row r="71" spans="1:13">
      <c r="A71" s="11">
        <v>5802</v>
      </c>
      <c r="B71" s="6" t="s">
        <v>44</v>
      </c>
      <c r="C71" s="12">
        <v>4</v>
      </c>
      <c r="D71" s="12">
        <v>48</v>
      </c>
      <c r="E71" s="12">
        <f t="shared" si="1"/>
        <v>52</v>
      </c>
      <c r="F71" s="12"/>
      <c r="G71" s="12">
        <v>1</v>
      </c>
      <c r="H71" s="12">
        <v>1</v>
      </c>
      <c r="I71" s="12" t="s">
        <v>29</v>
      </c>
      <c r="J71" s="12">
        <v>1</v>
      </c>
      <c r="K71" s="12" t="s">
        <v>29</v>
      </c>
      <c r="L71" s="12">
        <v>1</v>
      </c>
      <c r="M71" s="12" t="s">
        <v>29</v>
      </c>
    </row>
    <row r="72" spans="1:13">
      <c r="A72" s="11">
        <v>5803</v>
      </c>
      <c r="B72" s="6" t="s">
        <v>46</v>
      </c>
      <c r="C72" s="12">
        <v>9</v>
      </c>
      <c r="D72" s="12">
        <v>142</v>
      </c>
      <c r="E72" s="12">
        <f t="shared" si="1"/>
        <v>151</v>
      </c>
      <c r="F72" s="12"/>
      <c r="G72" s="12" t="s">
        <v>29</v>
      </c>
      <c r="H72" s="12" t="s">
        <v>29</v>
      </c>
      <c r="I72" s="12" t="s">
        <v>29</v>
      </c>
      <c r="J72" s="12">
        <v>2</v>
      </c>
      <c r="K72" s="12">
        <v>1</v>
      </c>
      <c r="L72" s="12">
        <v>5</v>
      </c>
      <c r="M72" s="12">
        <v>1</v>
      </c>
    </row>
    <row r="73" spans="1:13">
      <c r="A73" s="11">
        <v>5804</v>
      </c>
      <c r="B73" s="6" t="s">
        <v>89</v>
      </c>
      <c r="C73" s="12">
        <v>12</v>
      </c>
      <c r="D73" s="12">
        <v>314</v>
      </c>
      <c r="E73" s="12">
        <f t="shared" si="1"/>
        <v>326</v>
      </c>
      <c r="F73" s="12"/>
      <c r="G73" s="12">
        <v>2</v>
      </c>
      <c r="H73" s="12">
        <v>1</v>
      </c>
      <c r="I73" s="12" t="s">
        <v>29</v>
      </c>
      <c r="J73" s="12">
        <v>3</v>
      </c>
      <c r="K73" s="12">
        <v>1</v>
      </c>
      <c r="L73" s="12">
        <v>3</v>
      </c>
      <c r="M73" s="12">
        <v>2</v>
      </c>
    </row>
    <row r="74" spans="1:13">
      <c r="A74" s="11">
        <v>5904</v>
      </c>
      <c r="B74" s="6" t="s">
        <v>91</v>
      </c>
      <c r="C74" s="12">
        <v>44</v>
      </c>
      <c r="D74" s="12">
        <v>1259</v>
      </c>
      <c r="E74" s="12">
        <f t="shared" si="1"/>
        <v>1303</v>
      </c>
      <c r="F74" s="12"/>
      <c r="G74" s="12">
        <v>4</v>
      </c>
      <c r="H74" s="12">
        <v>5</v>
      </c>
      <c r="I74" s="12">
        <v>2</v>
      </c>
      <c r="J74" s="12">
        <v>9</v>
      </c>
      <c r="K74" s="12">
        <v>2</v>
      </c>
      <c r="L74" s="12">
        <v>9</v>
      </c>
      <c r="M74" s="12">
        <v>13</v>
      </c>
    </row>
    <row r="75" spans="1:13">
      <c r="A75" s="11">
        <v>5902</v>
      </c>
      <c r="B75" s="6" t="s">
        <v>92</v>
      </c>
      <c r="C75" s="12">
        <v>3</v>
      </c>
      <c r="D75" s="12">
        <v>156</v>
      </c>
      <c r="E75" s="12">
        <f t="shared" si="1"/>
        <v>159</v>
      </c>
      <c r="F75" s="12"/>
      <c r="G75" s="12">
        <v>1</v>
      </c>
      <c r="H75" s="12" t="s">
        <v>29</v>
      </c>
      <c r="I75" s="12" t="s">
        <v>29</v>
      </c>
      <c r="J75" s="12" t="s">
        <v>29</v>
      </c>
      <c r="K75" s="12" t="s">
        <v>29</v>
      </c>
      <c r="L75" s="12">
        <v>2</v>
      </c>
      <c r="M75" s="12" t="s">
        <v>29</v>
      </c>
    </row>
    <row r="76" spans="1:13">
      <c r="A76" s="11">
        <v>5903</v>
      </c>
      <c r="B76" s="6" t="s">
        <v>93</v>
      </c>
      <c r="C76" s="12">
        <v>7</v>
      </c>
      <c r="D76" s="12">
        <v>237</v>
      </c>
      <c r="E76" s="12">
        <f t="shared" si="1"/>
        <v>244</v>
      </c>
      <c r="F76" s="12"/>
      <c r="G76" s="12" t="s">
        <v>29</v>
      </c>
      <c r="H76" s="12">
        <v>1</v>
      </c>
      <c r="I76" s="12" t="s">
        <v>29</v>
      </c>
      <c r="J76" s="12">
        <v>3</v>
      </c>
      <c r="K76" s="12" t="s">
        <v>29</v>
      </c>
      <c r="L76" s="12" t="s">
        <v>29</v>
      </c>
      <c r="M76" s="12">
        <v>3</v>
      </c>
    </row>
    <row r="77" spans="1:13">
      <c r="A77" s="11">
        <v>5905</v>
      </c>
      <c r="B77" s="6" t="s">
        <v>94</v>
      </c>
      <c r="C77" s="12">
        <v>3</v>
      </c>
      <c r="D77" s="12">
        <v>84</v>
      </c>
      <c r="E77" s="12">
        <f t="shared" si="1"/>
        <v>87</v>
      </c>
      <c r="F77" s="12"/>
      <c r="G77" s="12" t="s">
        <v>29</v>
      </c>
      <c r="H77" s="12">
        <v>2</v>
      </c>
      <c r="I77" s="12" t="s">
        <v>29</v>
      </c>
      <c r="J77" s="12" t="s">
        <v>29</v>
      </c>
      <c r="K77" s="12" t="s">
        <v>29</v>
      </c>
      <c r="L77" s="12" t="s">
        <v>29</v>
      </c>
      <c r="M77" s="12">
        <v>1</v>
      </c>
    </row>
    <row r="78" spans="1:13">
      <c r="A78" s="11">
        <v>5906</v>
      </c>
      <c r="B78" s="6" t="s">
        <v>95</v>
      </c>
      <c r="C78" s="12">
        <v>3</v>
      </c>
      <c r="D78" s="12">
        <v>49</v>
      </c>
      <c r="E78" s="12">
        <f t="shared" si="1"/>
        <v>52</v>
      </c>
      <c r="F78" s="12"/>
      <c r="G78" s="12" t="s">
        <v>29</v>
      </c>
      <c r="H78" s="12" t="s">
        <v>29</v>
      </c>
      <c r="I78" s="12" t="s">
        <v>29</v>
      </c>
      <c r="J78" s="12">
        <v>1</v>
      </c>
      <c r="K78" s="12" t="s">
        <v>29</v>
      </c>
      <c r="L78" s="12">
        <v>2</v>
      </c>
      <c r="M78" s="12" t="s">
        <v>29</v>
      </c>
    </row>
    <row r="79" spans="1:13">
      <c r="A79" s="11">
        <v>5908</v>
      </c>
      <c r="B79" s="6" t="s">
        <v>96</v>
      </c>
      <c r="C79" s="12">
        <v>3</v>
      </c>
      <c r="D79" s="12">
        <v>102</v>
      </c>
      <c r="E79" s="12">
        <f t="shared" si="1"/>
        <v>105</v>
      </c>
      <c r="F79" s="12"/>
      <c r="G79" s="12" t="s">
        <v>29</v>
      </c>
      <c r="H79" s="12">
        <v>2</v>
      </c>
      <c r="I79" s="12">
        <v>1</v>
      </c>
      <c r="J79" s="12" t="s">
        <v>29</v>
      </c>
      <c r="K79" s="12" t="s">
        <v>29</v>
      </c>
      <c r="L79" s="12" t="s">
        <v>29</v>
      </c>
      <c r="M79" s="12" t="s">
        <v>29</v>
      </c>
    </row>
    <row r="80" spans="1:13">
      <c r="A80" s="11">
        <v>6001</v>
      </c>
      <c r="B80" s="6" t="s">
        <v>98</v>
      </c>
      <c r="C80" s="12">
        <v>9</v>
      </c>
      <c r="D80" s="12">
        <v>436</v>
      </c>
      <c r="E80" s="12">
        <f t="shared" si="1"/>
        <v>445</v>
      </c>
      <c r="F80" s="12"/>
      <c r="G80" s="12" t="s">
        <v>29</v>
      </c>
      <c r="H80" s="12" t="s">
        <v>29</v>
      </c>
      <c r="I80" s="12" t="s">
        <v>29</v>
      </c>
      <c r="J80" s="12">
        <v>2</v>
      </c>
      <c r="K80" s="12" t="s">
        <v>29</v>
      </c>
      <c r="L80" s="12">
        <v>3</v>
      </c>
      <c r="M80" s="12">
        <v>4</v>
      </c>
    </row>
    <row r="81" spans="1:13">
      <c r="A81" s="11">
        <v>6002</v>
      </c>
      <c r="B81" s="6" t="s">
        <v>99</v>
      </c>
      <c r="C81" s="12">
        <v>1</v>
      </c>
      <c r="D81" s="12">
        <v>124</v>
      </c>
      <c r="E81" s="12">
        <f t="shared" ref="E81:E109" si="2">C81+D81</f>
        <v>125</v>
      </c>
      <c r="F81" s="12"/>
      <c r="G81" s="12" t="s">
        <v>29</v>
      </c>
      <c r="H81" s="12">
        <v>1</v>
      </c>
      <c r="I81" s="12" t="s">
        <v>29</v>
      </c>
      <c r="J81" s="12" t="s">
        <v>29</v>
      </c>
      <c r="K81" s="12" t="s">
        <v>29</v>
      </c>
      <c r="L81" s="12" t="s">
        <v>29</v>
      </c>
      <c r="M81" s="12" t="s">
        <v>29</v>
      </c>
    </row>
    <row r="82" spans="1:13">
      <c r="A82" s="11">
        <v>6003</v>
      </c>
      <c r="B82" s="6" t="s">
        <v>41</v>
      </c>
      <c r="C82" s="12" t="s">
        <v>29</v>
      </c>
      <c r="D82" s="12">
        <v>179</v>
      </c>
      <c r="E82" s="12">
        <v>179</v>
      </c>
      <c r="F82" s="12"/>
      <c r="G82" s="12" t="s">
        <v>29</v>
      </c>
      <c r="H82" s="12" t="s">
        <v>29</v>
      </c>
      <c r="I82" s="12" t="s">
        <v>29</v>
      </c>
      <c r="J82" s="12" t="s">
        <v>29</v>
      </c>
      <c r="K82" s="12" t="s">
        <v>29</v>
      </c>
      <c r="L82" s="12" t="s">
        <v>29</v>
      </c>
      <c r="M82" s="12" t="s">
        <v>29</v>
      </c>
    </row>
    <row r="83" spans="1:13">
      <c r="A83" s="11">
        <v>6004</v>
      </c>
      <c r="B83" s="6" t="s">
        <v>100</v>
      </c>
      <c r="C83" s="12">
        <v>5</v>
      </c>
      <c r="D83" s="12">
        <v>239</v>
      </c>
      <c r="E83" s="12">
        <f t="shared" si="2"/>
        <v>244</v>
      </c>
      <c r="F83" s="12"/>
      <c r="G83" s="12">
        <v>1</v>
      </c>
      <c r="H83" s="12">
        <v>1</v>
      </c>
      <c r="I83" s="12">
        <v>1</v>
      </c>
      <c r="J83" s="12" t="s">
        <v>29</v>
      </c>
      <c r="K83" s="12" t="s">
        <v>29</v>
      </c>
      <c r="L83" s="12">
        <v>1</v>
      </c>
      <c r="M83" s="12">
        <v>1</v>
      </c>
    </row>
    <row r="84" spans="1:13">
      <c r="A84" s="11">
        <v>6005</v>
      </c>
      <c r="B84" s="6" t="s">
        <v>101</v>
      </c>
      <c r="C84" s="12">
        <v>3</v>
      </c>
      <c r="D84" s="12">
        <v>140</v>
      </c>
      <c r="E84" s="12">
        <f t="shared" si="2"/>
        <v>143</v>
      </c>
      <c r="F84" s="12"/>
      <c r="G84" s="12" t="s">
        <v>29</v>
      </c>
      <c r="H84" s="12">
        <v>2</v>
      </c>
      <c r="I84" s="12" t="s">
        <v>29</v>
      </c>
      <c r="J84" s="12" t="s">
        <v>29</v>
      </c>
      <c r="K84" s="12" t="s">
        <v>29</v>
      </c>
      <c r="L84" s="12">
        <v>1</v>
      </c>
      <c r="M84" s="12" t="s">
        <v>29</v>
      </c>
    </row>
    <row r="85" spans="1:13">
      <c r="A85" s="11">
        <v>6006</v>
      </c>
      <c r="B85" s="6" t="s">
        <v>102</v>
      </c>
      <c r="C85" s="12">
        <v>9</v>
      </c>
      <c r="D85" s="12">
        <v>291</v>
      </c>
      <c r="E85" s="12">
        <f t="shared" si="2"/>
        <v>300</v>
      </c>
      <c r="F85" s="12"/>
      <c r="G85" s="12" t="s">
        <v>29</v>
      </c>
      <c r="H85" s="12" t="s">
        <v>29</v>
      </c>
      <c r="I85" s="12" t="s">
        <v>29</v>
      </c>
      <c r="J85" s="12">
        <v>2</v>
      </c>
      <c r="K85" s="12">
        <v>3</v>
      </c>
      <c r="L85" s="12">
        <v>2</v>
      </c>
      <c r="M85" s="12">
        <v>2</v>
      </c>
    </row>
    <row r="86" spans="1:13">
      <c r="A86" s="11">
        <v>6007</v>
      </c>
      <c r="B86" s="6" t="s">
        <v>103</v>
      </c>
      <c r="C86" s="12">
        <v>2</v>
      </c>
      <c r="D86" s="12">
        <v>95</v>
      </c>
      <c r="E86" s="12">
        <f t="shared" si="2"/>
        <v>97</v>
      </c>
      <c r="F86" s="12"/>
      <c r="G86" s="12" t="s">
        <v>29</v>
      </c>
      <c r="H86" s="12">
        <v>1</v>
      </c>
      <c r="I86" s="12" t="s">
        <v>29</v>
      </c>
      <c r="J86" s="12" t="s">
        <v>29</v>
      </c>
      <c r="K86" s="12" t="s">
        <v>29</v>
      </c>
      <c r="L86" s="12">
        <v>1</v>
      </c>
      <c r="M86" s="12" t="s">
        <v>29</v>
      </c>
    </row>
    <row r="87" spans="1:13">
      <c r="A87" s="11">
        <v>6101</v>
      </c>
      <c r="B87" s="6" t="s">
        <v>105</v>
      </c>
      <c r="C87" s="12">
        <v>13</v>
      </c>
      <c r="D87" s="12">
        <v>594</v>
      </c>
      <c r="E87" s="12">
        <f t="shared" si="2"/>
        <v>607</v>
      </c>
      <c r="F87" s="12"/>
      <c r="G87" s="12">
        <v>1</v>
      </c>
      <c r="H87" s="12">
        <v>2</v>
      </c>
      <c r="I87" s="12" t="s">
        <v>29</v>
      </c>
      <c r="J87" s="12">
        <v>5</v>
      </c>
      <c r="K87" s="12" t="s">
        <v>29</v>
      </c>
      <c r="L87" s="12" t="s">
        <v>29</v>
      </c>
      <c r="M87" s="12">
        <v>5</v>
      </c>
    </row>
    <row r="88" spans="1:13">
      <c r="A88" s="11">
        <v>6102</v>
      </c>
      <c r="B88" s="6" t="s">
        <v>106</v>
      </c>
      <c r="C88" s="12">
        <v>9</v>
      </c>
      <c r="D88" s="12">
        <v>160</v>
      </c>
      <c r="E88" s="12">
        <f t="shared" si="2"/>
        <v>169</v>
      </c>
      <c r="F88" s="12"/>
      <c r="G88" s="12" t="s">
        <v>29</v>
      </c>
      <c r="H88" s="12" t="s">
        <v>29</v>
      </c>
      <c r="I88" s="12" t="s">
        <v>29</v>
      </c>
      <c r="J88" s="12">
        <v>2</v>
      </c>
      <c r="K88" s="12" t="s">
        <v>29</v>
      </c>
      <c r="L88" s="12">
        <v>5</v>
      </c>
      <c r="M88" s="12">
        <v>2</v>
      </c>
    </row>
    <row r="89" spans="1:13">
      <c r="A89" s="11">
        <v>6103</v>
      </c>
      <c r="B89" s="6" t="s">
        <v>107</v>
      </c>
      <c r="C89" s="12">
        <v>15</v>
      </c>
      <c r="D89" s="12">
        <v>344</v>
      </c>
      <c r="E89" s="12">
        <f t="shared" si="2"/>
        <v>359</v>
      </c>
      <c r="F89" s="12"/>
      <c r="G89" s="12" t="s">
        <v>29</v>
      </c>
      <c r="H89" s="12">
        <v>1</v>
      </c>
      <c r="I89" s="12" t="s">
        <v>29</v>
      </c>
      <c r="J89" s="12">
        <v>6</v>
      </c>
      <c r="K89" s="12">
        <v>1</v>
      </c>
      <c r="L89" s="12">
        <v>4</v>
      </c>
      <c r="M89" s="12">
        <v>3</v>
      </c>
    </row>
    <row r="90" spans="1:13">
      <c r="A90" s="11">
        <v>6104</v>
      </c>
      <c r="B90" s="6" t="s">
        <v>108</v>
      </c>
      <c r="C90" s="12">
        <v>4</v>
      </c>
      <c r="D90" s="12">
        <v>214</v>
      </c>
      <c r="E90" s="12">
        <f t="shared" si="2"/>
        <v>218</v>
      </c>
      <c r="F90" s="12"/>
      <c r="G90" s="12" t="s">
        <v>29</v>
      </c>
      <c r="H90" s="12" t="s">
        <v>29</v>
      </c>
      <c r="I90" s="12" t="s">
        <v>29</v>
      </c>
      <c r="J90" s="12">
        <v>2</v>
      </c>
      <c r="K90" s="12" t="s">
        <v>29</v>
      </c>
      <c r="L90" s="12">
        <v>1</v>
      </c>
      <c r="M90" s="12">
        <v>1</v>
      </c>
    </row>
    <row r="91" spans="1:13">
      <c r="A91" s="11">
        <v>6201</v>
      </c>
      <c r="B91" s="6" t="s">
        <v>110</v>
      </c>
      <c r="C91" s="12">
        <v>5</v>
      </c>
      <c r="D91" s="12">
        <v>281</v>
      </c>
      <c r="E91" s="12">
        <f t="shared" si="2"/>
        <v>286</v>
      </c>
      <c r="F91" s="12"/>
      <c r="G91" s="12">
        <v>2</v>
      </c>
      <c r="H91" s="12" t="s">
        <v>29</v>
      </c>
      <c r="I91" s="12" t="s">
        <v>29</v>
      </c>
      <c r="J91" s="12">
        <v>1</v>
      </c>
      <c r="K91" s="12" t="s">
        <v>29</v>
      </c>
      <c r="L91" s="12">
        <v>1</v>
      </c>
      <c r="M91" s="12">
        <v>1</v>
      </c>
    </row>
    <row r="92" spans="1:13">
      <c r="A92" s="11">
        <v>6202</v>
      </c>
      <c r="B92" s="6" t="s">
        <v>111</v>
      </c>
      <c r="C92" s="12">
        <v>2</v>
      </c>
      <c r="D92" s="12">
        <v>244</v>
      </c>
      <c r="E92" s="12">
        <f t="shared" si="2"/>
        <v>246</v>
      </c>
      <c r="F92" s="12"/>
      <c r="G92" s="12" t="s">
        <v>29</v>
      </c>
      <c r="H92" s="12" t="s">
        <v>29</v>
      </c>
      <c r="I92" s="12">
        <v>1</v>
      </c>
      <c r="J92" s="12" t="s">
        <v>29</v>
      </c>
      <c r="K92" s="12">
        <v>1</v>
      </c>
      <c r="L92" s="12" t="s">
        <v>29</v>
      </c>
      <c r="M92" s="12" t="s">
        <v>29</v>
      </c>
    </row>
    <row r="93" spans="1:13">
      <c r="A93" s="11">
        <v>6203</v>
      </c>
      <c r="B93" s="6" t="s">
        <v>112</v>
      </c>
      <c r="C93" s="12">
        <v>4</v>
      </c>
      <c r="D93" s="12">
        <v>171</v>
      </c>
      <c r="E93" s="12">
        <f t="shared" si="2"/>
        <v>175</v>
      </c>
      <c r="F93" s="12"/>
      <c r="G93" s="12" t="s">
        <v>29</v>
      </c>
      <c r="H93" s="12" t="s">
        <v>29</v>
      </c>
      <c r="I93" s="12">
        <v>1</v>
      </c>
      <c r="J93" s="12">
        <v>2</v>
      </c>
      <c r="K93" s="12">
        <v>1</v>
      </c>
      <c r="L93" s="12" t="s">
        <v>29</v>
      </c>
      <c r="M93" s="12" t="s">
        <v>29</v>
      </c>
    </row>
    <row r="94" spans="1:13">
      <c r="A94" s="11">
        <v>6204</v>
      </c>
      <c r="B94" s="6" t="s">
        <v>113</v>
      </c>
      <c r="C94" s="12">
        <v>8</v>
      </c>
      <c r="D94" s="12">
        <v>260</v>
      </c>
      <c r="E94" s="12">
        <f t="shared" si="2"/>
        <v>268</v>
      </c>
      <c r="F94" s="12"/>
      <c r="G94" s="12" t="s">
        <v>29</v>
      </c>
      <c r="H94" s="12">
        <v>1</v>
      </c>
      <c r="I94" s="12">
        <v>1</v>
      </c>
      <c r="J94" s="12">
        <v>2</v>
      </c>
      <c r="K94" s="12" t="s">
        <v>29</v>
      </c>
      <c r="L94" s="12">
        <v>1</v>
      </c>
      <c r="M94" s="12">
        <v>3</v>
      </c>
    </row>
    <row r="95" spans="1:13">
      <c r="A95" s="11">
        <v>6205</v>
      </c>
      <c r="B95" s="6" t="s">
        <v>114</v>
      </c>
      <c r="C95" s="12">
        <v>10</v>
      </c>
      <c r="D95" s="12">
        <v>153</v>
      </c>
      <c r="E95" s="12">
        <f t="shared" si="2"/>
        <v>163</v>
      </c>
      <c r="F95" s="12"/>
      <c r="G95" s="12">
        <v>1</v>
      </c>
      <c r="H95" s="12" t="s">
        <v>29</v>
      </c>
      <c r="I95" s="12" t="s">
        <v>29</v>
      </c>
      <c r="J95" s="12">
        <v>6</v>
      </c>
      <c r="K95" s="12">
        <v>1</v>
      </c>
      <c r="L95" s="12">
        <v>1</v>
      </c>
      <c r="M95" s="12">
        <v>1</v>
      </c>
    </row>
    <row r="96" spans="1:13">
      <c r="A96" s="11">
        <v>6206</v>
      </c>
      <c r="B96" s="6" t="s">
        <v>115</v>
      </c>
      <c r="C96" s="12">
        <v>2</v>
      </c>
      <c r="D96" s="12">
        <v>72</v>
      </c>
      <c r="E96" s="12">
        <f t="shared" si="2"/>
        <v>74</v>
      </c>
      <c r="F96" s="12"/>
      <c r="G96" s="12" t="s">
        <v>29</v>
      </c>
      <c r="H96" s="12" t="s">
        <v>29</v>
      </c>
      <c r="I96" s="12" t="s">
        <v>29</v>
      </c>
      <c r="J96" s="12">
        <v>1</v>
      </c>
      <c r="K96" s="12" t="s">
        <v>29</v>
      </c>
      <c r="L96" s="12" t="s">
        <v>29</v>
      </c>
      <c r="M96" s="12">
        <v>1</v>
      </c>
    </row>
    <row r="97" spans="1:13">
      <c r="A97" s="11">
        <v>6207</v>
      </c>
      <c r="B97" s="6" t="s">
        <v>116</v>
      </c>
      <c r="C97" s="12">
        <v>1</v>
      </c>
      <c r="D97" s="12">
        <v>102</v>
      </c>
      <c r="E97" s="12">
        <f t="shared" si="2"/>
        <v>103</v>
      </c>
      <c r="F97" s="12"/>
      <c r="G97" s="12" t="s">
        <v>29</v>
      </c>
      <c r="H97" s="12" t="s">
        <v>29</v>
      </c>
      <c r="I97" s="12" t="s">
        <v>29</v>
      </c>
      <c r="J97" s="12" t="s">
        <v>29</v>
      </c>
      <c r="K97" s="12" t="s">
        <v>29</v>
      </c>
      <c r="L97" s="12" t="s">
        <v>29</v>
      </c>
      <c r="M97" s="12">
        <v>1</v>
      </c>
    </row>
    <row r="98" spans="1:13">
      <c r="A98" s="11">
        <v>6301</v>
      </c>
      <c r="B98" s="6" t="s">
        <v>118</v>
      </c>
      <c r="C98" s="12">
        <v>10</v>
      </c>
      <c r="D98" s="12">
        <v>527</v>
      </c>
      <c r="E98" s="12">
        <f t="shared" si="2"/>
        <v>537</v>
      </c>
      <c r="F98" s="12"/>
      <c r="G98" s="12">
        <v>1</v>
      </c>
      <c r="H98" s="12">
        <v>2</v>
      </c>
      <c r="I98" s="12" t="s">
        <v>29</v>
      </c>
      <c r="J98" s="12">
        <v>3</v>
      </c>
      <c r="K98" s="12">
        <v>2</v>
      </c>
      <c r="L98" s="12">
        <v>2</v>
      </c>
      <c r="M98" s="12" t="s">
        <v>29</v>
      </c>
    </row>
    <row r="99" spans="1:13">
      <c r="A99" s="11">
        <v>6302</v>
      </c>
      <c r="B99" s="6" t="s">
        <v>53</v>
      </c>
      <c r="C99" s="12">
        <v>3</v>
      </c>
      <c r="D99" s="12">
        <v>170</v>
      </c>
      <c r="E99" s="12">
        <f t="shared" si="2"/>
        <v>173</v>
      </c>
      <c r="F99" s="12"/>
      <c r="G99" s="12" t="s">
        <v>29</v>
      </c>
      <c r="H99" s="12">
        <v>1</v>
      </c>
      <c r="I99" s="12" t="s">
        <v>29</v>
      </c>
      <c r="J99" s="12">
        <v>1</v>
      </c>
      <c r="K99" s="12" t="s">
        <v>29</v>
      </c>
      <c r="L99" s="12" t="s">
        <v>29</v>
      </c>
      <c r="M99" s="12">
        <v>1</v>
      </c>
    </row>
    <row r="100" spans="1:13">
      <c r="A100" s="11">
        <v>6303</v>
      </c>
      <c r="B100" s="6" t="s">
        <v>119</v>
      </c>
      <c r="C100" s="12">
        <v>1</v>
      </c>
      <c r="D100" s="12">
        <v>81</v>
      </c>
      <c r="E100" s="12">
        <f t="shared" si="2"/>
        <v>82</v>
      </c>
      <c r="F100" s="12"/>
      <c r="G100" s="12" t="s">
        <v>29</v>
      </c>
      <c r="H100" s="12" t="s">
        <v>29</v>
      </c>
      <c r="I100" s="12" t="s">
        <v>29</v>
      </c>
      <c r="J100" s="12" t="s">
        <v>29</v>
      </c>
      <c r="K100" s="12" t="s">
        <v>29</v>
      </c>
      <c r="L100" s="12">
        <v>1</v>
      </c>
      <c r="M100" s="12" t="s">
        <v>29</v>
      </c>
    </row>
    <row r="101" spans="1:13">
      <c r="A101" s="11">
        <v>6401</v>
      </c>
      <c r="B101" s="6" t="s">
        <v>121</v>
      </c>
      <c r="C101" s="12">
        <v>180</v>
      </c>
      <c r="D101" s="12">
        <v>7749</v>
      </c>
      <c r="E101" s="12">
        <f t="shared" si="2"/>
        <v>7929</v>
      </c>
      <c r="F101" s="12"/>
      <c r="G101" s="12">
        <v>15</v>
      </c>
      <c r="H101" s="12">
        <v>20</v>
      </c>
      <c r="I101" s="12">
        <v>6</v>
      </c>
      <c r="J101" s="12">
        <v>37</v>
      </c>
      <c r="K101" s="12">
        <v>16</v>
      </c>
      <c r="L101" s="12">
        <v>40</v>
      </c>
      <c r="M101" s="12">
        <v>46</v>
      </c>
    </row>
    <row r="102" spans="1:13">
      <c r="A102" s="11">
        <v>6403</v>
      </c>
      <c r="B102" s="6" t="s">
        <v>122</v>
      </c>
      <c r="C102" s="12">
        <v>31</v>
      </c>
      <c r="D102" s="12">
        <v>2115</v>
      </c>
      <c r="E102" s="12">
        <f t="shared" si="2"/>
        <v>2146</v>
      </c>
      <c r="F102" s="12"/>
      <c r="G102" s="12">
        <v>3</v>
      </c>
      <c r="H102" s="12">
        <v>6</v>
      </c>
      <c r="I102" s="12" t="s">
        <v>29</v>
      </c>
      <c r="J102" s="12">
        <v>5</v>
      </c>
      <c r="K102" s="12">
        <v>2</v>
      </c>
      <c r="L102" s="12">
        <v>10</v>
      </c>
      <c r="M102" s="12">
        <v>5</v>
      </c>
    </row>
    <row r="103" spans="1:13">
      <c r="A103" s="11">
        <v>6501</v>
      </c>
      <c r="B103" s="6" t="s">
        <v>124</v>
      </c>
      <c r="C103" s="12">
        <v>27</v>
      </c>
      <c r="D103" s="12">
        <v>1228</v>
      </c>
      <c r="E103" s="12">
        <f t="shared" si="2"/>
        <v>1255</v>
      </c>
      <c r="F103" s="12"/>
      <c r="G103" s="12" t="s">
        <v>29</v>
      </c>
      <c r="H103" s="12">
        <v>7</v>
      </c>
      <c r="I103" s="12" t="s">
        <v>29</v>
      </c>
      <c r="J103" s="12">
        <v>6</v>
      </c>
      <c r="K103" s="12">
        <v>1</v>
      </c>
      <c r="L103" s="12">
        <v>6</v>
      </c>
      <c r="M103" s="12">
        <v>7</v>
      </c>
    </row>
    <row r="104" spans="1:13">
      <c r="A104" s="11">
        <v>6503</v>
      </c>
      <c r="B104" s="6" t="s">
        <v>125</v>
      </c>
      <c r="C104" s="12">
        <v>2</v>
      </c>
      <c r="D104" s="12">
        <v>314</v>
      </c>
      <c r="E104" s="12">
        <f t="shared" si="2"/>
        <v>316</v>
      </c>
      <c r="F104" s="12"/>
      <c r="G104" s="12" t="s">
        <v>29</v>
      </c>
      <c r="H104" s="12" t="s">
        <v>29</v>
      </c>
      <c r="I104" s="12" t="s">
        <v>29</v>
      </c>
      <c r="J104" s="12" t="s">
        <v>29</v>
      </c>
      <c r="K104" s="12" t="s">
        <v>29</v>
      </c>
      <c r="L104" s="12">
        <v>1</v>
      </c>
      <c r="M104" s="12">
        <v>1</v>
      </c>
    </row>
    <row r="105" spans="1:13">
      <c r="A105" s="11">
        <v>6505</v>
      </c>
      <c r="B105" s="6" t="s">
        <v>126</v>
      </c>
      <c r="C105" s="12" t="s">
        <v>29</v>
      </c>
      <c r="D105" s="12">
        <v>105</v>
      </c>
      <c r="E105" s="12">
        <f>D105</f>
        <v>105</v>
      </c>
      <c r="F105" s="12"/>
      <c r="G105" s="12" t="s">
        <v>29</v>
      </c>
      <c r="H105" s="12" t="s">
        <v>29</v>
      </c>
      <c r="I105" s="12" t="s">
        <v>29</v>
      </c>
      <c r="J105" s="12" t="s">
        <v>29</v>
      </c>
      <c r="K105" s="12" t="s">
        <v>29</v>
      </c>
      <c r="L105" s="12" t="s">
        <v>29</v>
      </c>
      <c r="M105" s="12" t="s">
        <v>29</v>
      </c>
    </row>
    <row r="106" spans="1:13">
      <c r="A106" s="11">
        <v>6594</v>
      </c>
      <c r="B106" s="6" t="s">
        <v>127</v>
      </c>
      <c r="C106" s="12" t="s">
        <v>29</v>
      </c>
      <c r="D106" s="12">
        <v>1</v>
      </c>
      <c r="E106" s="12">
        <f>D106</f>
        <v>1</v>
      </c>
      <c r="F106" s="12"/>
      <c r="G106" s="12" t="s">
        <v>29</v>
      </c>
      <c r="H106" s="12" t="s">
        <v>29</v>
      </c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</row>
    <row r="107" spans="1:13">
      <c r="A107" s="11">
        <v>6595</v>
      </c>
      <c r="B107" s="6" t="s">
        <v>128</v>
      </c>
      <c r="C107" s="12" t="s">
        <v>29</v>
      </c>
      <c r="D107" s="12">
        <v>1</v>
      </c>
      <c r="E107" s="12">
        <f>D107</f>
        <v>1</v>
      </c>
      <c r="F107" s="12"/>
      <c r="G107" s="12" t="s">
        <v>29</v>
      </c>
      <c r="H107" s="12" t="s">
        <v>29</v>
      </c>
      <c r="I107" s="12" t="s">
        <v>29</v>
      </c>
      <c r="J107" s="12" t="s">
        <v>29</v>
      </c>
      <c r="K107" s="12" t="s">
        <v>29</v>
      </c>
      <c r="L107" s="12" t="s">
        <v>29</v>
      </c>
      <c r="M107" s="12" t="s">
        <v>29</v>
      </c>
    </row>
    <row r="108" spans="1:13">
      <c r="A108" s="11">
        <v>6597</v>
      </c>
      <c r="B108" s="6" t="s">
        <v>129</v>
      </c>
      <c r="C108" s="12">
        <v>27</v>
      </c>
      <c r="D108" s="12">
        <v>1556</v>
      </c>
      <c r="E108" s="12">
        <f t="shared" si="2"/>
        <v>1583</v>
      </c>
      <c r="F108" s="12"/>
      <c r="G108" s="12">
        <v>3</v>
      </c>
      <c r="H108" s="12">
        <v>1</v>
      </c>
      <c r="I108" s="12" t="s">
        <v>29</v>
      </c>
      <c r="J108" s="12">
        <v>6</v>
      </c>
      <c r="K108" s="12">
        <v>5</v>
      </c>
      <c r="L108" s="12">
        <v>7</v>
      </c>
      <c r="M108" s="12">
        <v>5</v>
      </c>
    </row>
    <row r="109" spans="1:13">
      <c r="A109" s="11">
        <v>6598</v>
      </c>
      <c r="B109" s="6" t="s">
        <v>130</v>
      </c>
      <c r="C109" s="12">
        <v>3</v>
      </c>
      <c r="D109" s="12">
        <v>184</v>
      </c>
      <c r="E109" s="12">
        <f t="shared" si="2"/>
        <v>187</v>
      </c>
      <c r="F109" s="12"/>
      <c r="G109" s="12" t="s">
        <v>29</v>
      </c>
      <c r="H109" s="12" t="s">
        <v>29</v>
      </c>
      <c r="I109" s="12">
        <v>1</v>
      </c>
      <c r="J109" s="12">
        <v>1</v>
      </c>
      <c r="K109" s="12" t="s">
        <v>29</v>
      </c>
      <c r="L109" s="12" t="s">
        <v>29</v>
      </c>
      <c r="M109" s="12">
        <v>1</v>
      </c>
    </row>
    <row r="110" spans="1:1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>
      <c r="A111" s="6" t="s">
        <v>131</v>
      </c>
    </row>
  </sheetData>
  <mergeCells count="11">
    <mergeCell ref="M11:M12"/>
    <mergeCell ref="A10:A12"/>
    <mergeCell ref="B10:B12"/>
    <mergeCell ref="C10:E11"/>
    <mergeCell ref="G10:M10"/>
    <mergeCell ref="G11:G12"/>
    <mergeCell ref="H11:H12"/>
    <mergeCell ref="I11:I12"/>
    <mergeCell ref="J11:J12"/>
    <mergeCell ref="K11:K12"/>
    <mergeCell ref="L11:L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110"/>
  <sheetViews>
    <sheetView workbookViewId="0">
      <selection activeCell="G1" sqref="G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4" width="7.5703125" style="6" customWidth="1"/>
    <col min="5" max="5" width="7.85546875" style="6" customWidth="1"/>
    <col min="6" max="6" width="1.7109375" style="6" customWidth="1"/>
    <col min="7" max="8" width="6.7109375" style="6" customWidth="1"/>
    <col min="9" max="9" width="1.7109375" style="6" customWidth="1"/>
    <col min="10" max="11" width="5.85546875" style="6" customWidth="1"/>
    <col min="12" max="12" width="1.7109375" style="6" customWidth="1"/>
    <col min="13" max="14" width="7.140625" style="6" customWidth="1"/>
    <col min="15" max="15" width="1.7109375" style="6" customWidth="1"/>
    <col min="16" max="17" width="7.140625" style="6" customWidth="1"/>
    <col min="18" max="18" width="1.7109375" style="6" customWidth="1"/>
    <col min="19" max="20" width="7.140625" style="6" customWidth="1"/>
    <col min="21" max="21" width="1.7109375" style="6" customWidth="1"/>
    <col min="22" max="23" width="7.140625" style="6" customWidth="1"/>
    <col min="24" max="24" width="1.7109375" style="6" customWidth="1"/>
    <col min="25" max="26" width="7.140625" style="6" customWidth="1"/>
    <col min="27" max="27" width="1.7109375" style="6" customWidth="1"/>
    <col min="28" max="29" width="7.85546875" style="6" customWidth="1"/>
    <col min="30" max="30" width="1.7109375" style="6" customWidth="1"/>
    <col min="31" max="37" width="7.28515625" style="6" customWidth="1"/>
    <col min="38" max="38" width="11.42578125" style="5"/>
  </cols>
  <sheetData>
    <row r="1" spans="1:37">
      <c r="C1" s="7" t="s">
        <v>14</v>
      </c>
    </row>
    <row r="7" spans="1:37">
      <c r="A7" s="6" t="s">
        <v>6</v>
      </c>
    </row>
    <row r="8" spans="1:37">
      <c r="A8" s="6" t="s">
        <v>132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>
      <c r="A10" s="29" t="s">
        <v>16</v>
      </c>
      <c r="B10" s="29" t="s">
        <v>17</v>
      </c>
      <c r="C10" s="27" t="s">
        <v>164</v>
      </c>
      <c r="D10" s="27"/>
      <c r="E10" s="27"/>
      <c r="F10" s="10"/>
      <c r="G10" s="27" t="s">
        <v>165</v>
      </c>
      <c r="H10" s="27"/>
      <c r="I10" s="10"/>
      <c r="J10" s="27" t="s">
        <v>166</v>
      </c>
      <c r="K10" s="27"/>
      <c r="L10" s="10"/>
      <c r="M10" s="27" t="s">
        <v>167</v>
      </c>
      <c r="N10" s="27"/>
      <c r="O10" s="10"/>
      <c r="P10" s="27" t="s">
        <v>168</v>
      </c>
      <c r="Q10" s="27"/>
      <c r="R10" s="10"/>
      <c r="S10" s="27" t="s">
        <v>169</v>
      </c>
      <c r="T10" s="27"/>
      <c r="U10" s="10"/>
      <c r="V10" s="27" t="s">
        <v>170</v>
      </c>
      <c r="W10" s="27"/>
      <c r="X10" s="10"/>
      <c r="Y10" s="27" t="s">
        <v>171</v>
      </c>
      <c r="Z10" s="27"/>
      <c r="AA10" s="10"/>
      <c r="AB10" s="27" t="s">
        <v>172</v>
      </c>
      <c r="AC10" s="27"/>
      <c r="AD10" s="10"/>
      <c r="AE10" s="27" t="s">
        <v>173</v>
      </c>
      <c r="AF10" s="27"/>
      <c r="AG10" s="27"/>
      <c r="AH10" s="27"/>
      <c r="AI10" s="27"/>
      <c r="AJ10" s="27"/>
      <c r="AK10" s="27"/>
    </row>
    <row r="11" spans="1:37">
      <c r="A11" s="30"/>
      <c r="B11" s="30"/>
      <c r="C11" s="14" t="s">
        <v>162</v>
      </c>
      <c r="D11" s="14" t="s">
        <v>163</v>
      </c>
      <c r="E11" s="14" t="s">
        <v>21</v>
      </c>
      <c r="F11" s="10"/>
      <c r="G11" s="14" t="s">
        <v>162</v>
      </c>
      <c r="H11" s="14" t="s">
        <v>163</v>
      </c>
      <c r="I11" s="10"/>
      <c r="J11" s="14" t="s">
        <v>162</v>
      </c>
      <c r="K11" s="14" t="s">
        <v>163</v>
      </c>
      <c r="L11" s="14"/>
      <c r="M11" s="14" t="s">
        <v>162</v>
      </c>
      <c r="N11" s="14" t="s">
        <v>163</v>
      </c>
      <c r="O11" s="14"/>
      <c r="P11" s="14" t="s">
        <v>162</v>
      </c>
      <c r="Q11" s="14" t="s">
        <v>163</v>
      </c>
      <c r="R11" s="14"/>
      <c r="S11" s="14" t="s">
        <v>162</v>
      </c>
      <c r="T11" s="14" t="s">
        <v>163</v>
      </c>
      <c r="U11" s="14"/>
      <c r="V11" s="14" t="s">
        <v>162</v>
      </c>
      <c r="W11" s="14" t="s">
        <v>163</v>
      </c>
      <c r="X11" s="14"/>
      <c r="Y11" s="14" t="s">
        <v>162</v>
      </c>
      <c r="Z11" s="14" t="s">
        <v>163</v>
      </c>
      <c r="AA11" s="14"/>
      <c r="AB11" s="14" t="s">
        <v>162</v>
      </c>
      <c r="AC11" s="14" t="s">
        <v>163</v>
      </c>
      <c r="AD11" s="14"/>
      <c r="AE11" s="14">
        <v>5</v>
      </c>
      <c r="AF11" s="14" t="s">
        <v>174</v>
      </c>
      <c r="AG11" s="14" t="s">
        <v>175</v>
      </c>
      <c r="AH11" s="14" t="s">
        <v>176</v>
      </c>
      <c r="AI11" s="14" t="s">
        <v>177</v>
      </c>
      <c r="AJ11" s="14" t="s">
        <v>178</v>
      </c>
      <c r="AK11" s="14" t="s">
        <v>179</v>
      </c>
    </row>
    <row r="13" spans="1:37">
      <c r="A13" s="11" t="s">
        <v>24</v>
      </c>
      <c r="C13" s="12">
        <f>SUM(C15:C108)</f>
        <v>12123</v>
      </c>
      <c r="D13" s="12">
        <f>SUM(D15:D108)</f>
        <v>33810</v>
      </c>
      <c r="E13" s="12">
        <f>SUM(E15:E108)</f>
        <v>45933</v>
      </c>
      <c r="F13" s="12"/>
      <c r="G13" s="12">
        <f>SUM(G15:G108)</f>
        <v>587</v>
      </c>
      <c r="H13" s="12">
        <f>SUM(H15:H108)</f>
        <v>3255</v>
      </c>
      <c r="I13" s="12"/>
      <c r="J13" s="12">
        <f>SUM(J15:J108)</f>
        <v>430</v>
      </c>
      <c r="K13" s="12">
        <f>SUM(K15:K108)</f>
        <v>248</v>
      </c>
      <c r="L13" s="12"/>
      <c r="M13" s="12">
        <f>SUM(M15:M108)</f>
        <v>3992</v>
      </c>
      <c r="N13" s="12">
        <f>SUM(N15:N108)</f>
        <v>156</v>
      </c>
      <c r="O13" s="12"/>
      <c r="P13" s="12">
        <f>SUM(P15:P108)</f>
        <v>5184</v>
      </c>
      <c r="Q13" s="12">
        <f>SUM(Q15:Q108)</f>
        <v>480</v>
      </c>
      <c r="R13" s="12"/>
      <c r="S13" s="12">
        <f>SUM(S15:S108)</f>
        <v>3567</v>
      </c>
      <c r="T13" s="12">
        <f>SUM(T15:T108)</f>
        <v>157</v>
      </c>
      <c r="U13" s="12"/>
      <c r="V13" s="12">
        <f>SUM(V15:V108)</f>
        <v>1617</v>
      </c>
      <c r="W13" s="12">
        <f>SUM(W15:W108)</f>
        <v>323</v>
      </c>
      <c r="X13" s="12"/>
      <c r="Y13" s="12">
        <f>SUM(Y15:Y108)</f>
        <v>1431</v>
      </c>
      <c r="Z13" s="12">
        <f>SUM(Z15:Z108)</f>
        <v>3205</v>
      </c>
      <c r="AA13" s="12"/>
      <c r="AB13" s="12">
        <f>SUM(AB15:AB108)</f>
        <v>499</v>
      </c>
      <c r="AC13" s="12">
        <f>SUM(AC15:AC108)</f>
        <v>26466</v>
      </c>
      <c r="AE13" s="22">
        <f>J13/(J13+K13)*100</f>
        <v>63.421828908554566</v>
      </c>
      <c r="AF13" s="22">
        <f>M13/(M13+N13)*100</f>
        <v>96.239151398264227</v>
      </c>
      <c r="AG13" s="22">
        <f>P13/(P13+Q13)*100</f>
        <v>91.525423728813564</v>
      </c>
      <c r="AH13" s="22">
        <f>S13/(S13+T13)*100</f>
        <v>95.78410311493019</v>
      </c>
      <c r="AI13" s="22">
        <f>V13/(V13+W13)*100</f>
        <v>83.350515463917532</v>
      </c>
      <c r="AJ13" s="22">
        <f>(J13+M13+P13)/(J13+K13+M13+N13+P13+Q13)*100</f>
        <v>91.572926596758819</v>
      </c>
      <c r="AK13" s="22">
        <f>Y13/(Y13+Z13)*100</f>
        <v>30.867126833477137</v>
      </c>
    </row>
    <row r="14" spans="1:37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E14" s="22"/>
      <c r="AF14" s="22"/>
      <c r="AG14" s="22"/>
      <c r="AH14" s="22"/>
      <c r="AI14" s="22"/>
      <c r="AJ14" s="22"/>
      <c r="AK14" s="22"/>
    </row>
    <row r="15" spans="1:37">
      <c r="A15" s="11">
        <v>5101</v>
      </c>
      <c r="B15" s="6" t="s">
        <v>26</v>
      </c>
      <c r="C15" s="12">
        <v>199</v>
      </c>
      <c r="D15" s="12">
        <v>560</v>
      </c>
      <c r="E15" s="12">
        <f>C15+D15</f>
        <v>759</v>
      </c>
      <c r="F15" s="12"/>
      <c r="G15" s="12">
        <v>6</v>
      </c>
      <c r="H15" s="12">
        <v>63</v>
      </c>
      <c r="I15" s="12"/>
      <c r="J15" s="12">
        <v>3</v>
      </c>
      <c r="K15" s="12">
        <v>5</v>
      </c>
      <c r="L15" s="12"/>
      <c r="M15" s="12">
        <v>65</v>
      </c>
      <c r="N15" s="12">
        <v>2</v>
      </c>
      <c r="O15" s="12"/>
      <c r="P15" s="12">
        <v>95</v>
      </c>
      <c r="Q15" s="12">
        <v>10</v>
      </c>
      <c r="R15" s="12"/>
      <c r="S15" s="12">
        <v>67</v>
      </c>
      <c r="T15" s="12">
        <v>3</v>
      </c>
      <c r="U15" s="12"/>
      <c r="V15" s="12">
        <v>28</v>
      </c>
      <c r="W15" s="12">
        <v>7</v>
      </c>
      <c r="X15" s="12"/>
      <c r="Y15" s="12">
        <v>23</v>
      </c>
      <c r="Z15" s="12">
        <v>63</v>
      </c>
      <c r="AA15" s="12"/>
      <c r="AB15" s="12">
        <v>7</v>
      </c>
      <c r="AC15" s="12">
        <v>417</v>
      </c>
      <c r="AE15" s="22">
        <f>J15/(J15+K15)*100</f>
        <v>37.5</v>
      </c>
      <c r="AF15" s="22">
        <f>M15/(M15+N15)*100</f>
        <v>97.014925373134332</v>
      </c>
      <c r="AG15" s="22">
        <f>P15/(P15+Q15)*100</f>
        <v>90.476190476190482</v>
      </c>
      <c r="AH15" s="22">
        <f>S15/(S15+T15)*100</f>
        <v>95.714285714285722</v>
      </c>
      <c r="AI15" s="22">
        <f>V15/(V15+W15)*100</f>
        <v>80</v>
      </c>
      <c r="AJ15" s="22">
        <f>(J15+M15+P15)/(J15+K15+M15+N15+P15+Q15)*100</f>
        <v>90.555555555555557</v>
      </c>
      <c r="AK15" s="22">
        <f>Y15/(Y15+Z15)*100</f>
        <v>26.744186046511626</v>
      </c>
    </row>
    <row r="16" spans="1:37">
      <c r="A16" s="11">
        <v>5103</v>
      </c>
      <c r="B16" s="6" t="s">
        <v>27</v>
      </c>
      <c r="C16" s="12">
        <v>89</v>
      </c>
      <c r="D16" s="12">
        <v>263</v>
      </c>
      <c r="E16" s="12">
        <f>C16+D16</f>
        <v>352</v>
      </c>
      <c r="F16" s="12"/>
      <c r="G16" s="12" t="s">
        <v>29</v>
      </c>
      <c r="H16" s="12">
        <v>38</v>
      </c>
      <c r="I16" s="12"/>
      <c r="J16" s="12">
        <v>3</v>
      </c>
      <c r="K16" s="12">
        <v>6</v>
      </c>
      <c r="L16" s="12"/>
      <c r="M16" s="12">
        <v>42</v>
      </c>
      <c r="N16" s="12">
        <v>2</v>
      </c>
      <c r="O16" s="12"/>
      <c r="P16" s="12">
        <v>33</v>
      </c>
      <c r="Q16" s="12">
        <v>5</v>
      </c>
      <c r="R16" s="12"/>
      <c r="S16" s="12">
        <v>28</v>
      </c>
      <c r="T16" s="12">
        <v>3</v>
      </c>
      <c r="U16" s="12"/>
      <c r="V16" s="12">
        <v>5</v>
      </c>
      <c r="W16" s="12">
        <v>2</v>
      </c>
      <c r="X16" s="12"/>
      <c r="Y16" s="12">
        <v>8</v>
      </c>
      <c r="Z16" s="12">
        <v>26</v>
      </c>
      <c r="AA16" s="12"/>
      <c r="AB16" s="12">
        <v>3</v>
      </c>
      <c r="AC16" s="12">
        <v>186</v>
      </c>
      <c r="AE16" s="22">
        <f>J16/(J16+K16)*100</f>
        <v>33.333333333333329</v>
      </c>
      <c r="AF16" s="22">
        <f>M16/(M16+N16)*100</f>
        <v>95.454545454545453</v>
      </c>
      <c r="AG16" s="22">
        <f>P16/(P16+Q16)*100</f>
        <v>86.842105263157904</v>
      </c>
      <c r="AH16" s="22">
        <f>S16/(S16+T16)*100</f>
        <v>90.322580645161281</v>
      </c>
      <c r="AI16" s="22">
        <f>V16/(V16+W16)*100</f>
        <v>71.428571428571431</v>
      </c>
      <c r="AJ16" s="22">
        <f>(J16+M16+P16)/(J16+K16+M16+N16+P16+Q16)*100</f>
        <v>85.714285714285708</v>
      </c>
      <c r="AK16" s="22">
        <f>Y16/(Y16+Z16)*100</f>
        <v>23.52941176470588</v>
      </c>
    </row>
    <row r="17" spans="1:37">
      <c r="A17" s="11">
        <v>5197</v>
      </c>
      <c r="B17" s="6" t="s">
        <v>28</v>
      </c>
      <c r="C17" s="12">
        <v>1</v>
      </c>
      <c r="D17" s="12">
        <v>1</v>
      </c>
      <c r="E17" s="12">
        <f>C17+D17</f>
        <v>2</v>
      </c>
      <c r="F17" s="12"/>
      <c r="G17" s="12" t="s">
        <v>29</v>
      </c>
      <c r="H17" s="12" t="s">
        <v>29</v>
      </c>
      <c r="I17" s="12"/>
      <c r="J17" s="12">
        <v>1</v>
      </c>
      <c r="K17" s="12" t="s">
        <v>29</v>
      </c>
      <c r="L17" s="12"/>
      <c r="M17" s="12" t="s">
        <v>29</v>
      </c>
      <c r="N17" s="12" t="s">
        <v>29</v>
      </c>
      <c r="O17" s="12"/>
      <c r="P17" s="12" t="s">
        <v>29</v>
      </c>
      <c r="Q17" s="12" t="s">
        <v>29</v>
      </c>
      <c r="R17" s="12"/>
      <c r="S17" s="12" t="s">
        <v>29</v>
      </c>
      <c r="T17" s="12" t="s">
        <v>29</v>
      </c>
      <c r="U17" s="12"/>
      <c r="V17" s="12" t="s">
        <v>29</v>
      </c>
      <c r="W17" s="12" t="s">
        <v>29</v>
      </c>
      <c r="X17" s="12"/>
      <c r="Y17" s="12" t="s">
        <v>29</v>
      </c>
      <c r="Z17" s="12" t="s">
        <v>29</v>
      </c>
      <c r="AA17" s="12"/>
      <c r="AB17" s="12" t="s">
        <v>29</v>
      </c>
      <c r="AC17" s="12">
        <v>1</v>
      </c>
      <c r="AE17" s="20">
        <v>100</v>
      </c>
      <c r="AF17" s="20" t="s">
        <v>29</v>
      </c>
      <c r="AG17" s="20" t="s">
        <v>29</v>
      </c>
      <c r="AH17" s="20" t="s">
        <v>29</v>
      </c>
      <c r="AI17" s="20" t="s">
        <v>29</v>
      </c>
      <c r="AJ17" s="20">
        <v>100</v>
      </c>
      <c r="AK17" s="20" t="s">
        <v>29</v>
      </c>
    </row>
    <row r="18" spans="1:37">
      <c r="A18" s="11">
        <v>5201</v>
      </c>
      <c r="B18" s="6" t="s">
        <v>31</v>
      </c>
      <c r="C18" s="12">
        <v>733</v>
      </c>
      <c r="D18" s="12">
        <v>1600</v>
      </c>
      <c r="E18" s="12">
        <f>C18+D18</f>
        <v>2333</v>
      </c>
      <c r="F18" s="12"/>
      <c r="G18" s="12">
        <v>58</v>
      </c>
      <c r="H18" s="12">
        <v>152</v>
      </c>
      <c r="I18" s="12"/>
      <c r="J18" s="12">
        <v>19</v>
      </c>
      <c r="K18" s="12">
        <v>12</v>
      </c>
      <c r="L18" s="12"/>
      <c r="M18" s="12">
        <v>211</v>
      </c>
      <c r="N18" s="12">
        <v>5</v>
      </c>
      <c r="O18" s="12"/>
      <c r="P18" s="12">
        <v>311</v>
      </c>
      <c r="Q18" s="12">
        <v>40</v>
      </c>
      <c r="R18" s="12"/>
      <c r="S18" s="12">
        <v>224</v>
      </c>
      <c r="T18" s="12">
        <v>19</v>
      </c>
      <c r="U18" s="12"/>
      <c r="V18" s="12">
        <v>87</v>
      </c>
      <c r="W18" s="12">
        <v>21</v>
      </c>
      <c r="X18" s="12"/>
      <c r="Y18" s="12">
        <v>90</v>
      </c>
      <c r="Z18" s="12">
        <v>168</v>
      </c>
      <c r="AA18" s="12"/>
      <c r="AB18" s="12">
        <v>44</v>
      </c>
      <c r="AC18" s="12">
        <v>1223</v>
      </c>
      <c r="AE18" s="22">
        <f>J18/(J18+K18)*100</f>
        <v>61.29032258064516</v>
      </c>
      <c r="AF18" s="22">
        <f>M18/(M18+N18)*100</f>
        <v>97.68518518518519</v>
      </c>
      <c r="AG18" s="22">
        <f>P18/(P18+Q18)*100</f>
        <v>88.603988603988597</v>
      </c>
      <c r="AH18" s="22">
        <f>S18/(S18+T18)*100</f>
        <v>92.181069958847743</v>
      </c>
      <c r="AI18" s="22">
        <f>V18/(V18+W18)*100</f>
        <v>80.555555555555557</v>
      </c>
      <c r="AJ18" s="22">
        <f>(J18+M18+P18)/(J18+K18+M18+N18+P18+Q18)*100</f>
        <v>90.468227424749159</v>
      </c>
      <c r="AK18" s="22">
        <f>Y18/(Y18+Z18)*100</f>
        <v>34.883720930232556</v>
      </c>
    </row>
    <row r="19" spans="1:37">
      <c r="A19" s="11">
        <v>5202</v>
      </c>
      <c r="B19" s="6" t="s">
        <v>32</v>
      </c>
      <c r="C19" s="12">
        <v>136</v>
      </c>
      <c r="D19" s="12">
        <v>277</v>
      </c>
      <c r="E19" s="12">
        <f>C19+D19</f>
        <v>413</v>
      </c>
      <c r="F19" s="12"/>
      <c r="G19" s="12">
        <v>4</v>
      </c>
      <c r="H19" s="12">
        <v>30</v>
      </c>
      <c r="I19" s="12"/>
      <c r="J19" s="12">
        <v>4</v>
      </c>
      <c r="K19" s="12">
        <v>4</v>
      </c>
      <c r="L19" s="12"/>
      <c r="M19" s="12">
        <v>35</v>
      </c>
      <c r="N19" s="12">
        <v>4</v>
      </c>
      <c r="O19" s="12"/>
      <c r="P19" s="12">
        <v>61</v>
      </c>
      <c r="Q19" s="12">
        <v>2</v>
      </c>
      <c r="R19" s="12"/>
      <c r="S19" s="12">
        <v>42</v>
      </c>
      <c r="T19" s="12" t="s">
        <v>29</v>
      </c>
      <c r="U19" s="12"/>
      <c r="V19" s="12">
        <v>19</v>
      </c>
      <c r="W19" s="12">
        <v>2</v>
      </c>
      <c r="X19" s="12"/>
      <c r="Y19" s="12">
        <v>11</v>
      </c>
      <c r="Z19" s="12">
        <v>24</v>
      </c>
      <c r="AA19" s="12"/>
      <c r="AB19" s="12">
        <v>21</v>
      </c>
      <c r="AC19" s="12">
        <v>213</v>
      </c>
      <c r="AE19" s="22">
        <f>J19/(J19+K19)*100</f>
        <v>50</v>
      </c>
      <c r="AF19" s="22">
        <f>M19/(M19+N19)*100</f>
        <v>89.743589743589752</v>
      </c>
      <c r="AG19" s="22">
        <f>P19/(P19+Q19)*100</f>
        <v>96.825396825396822</v>
      </c>
      <c r="AH19" s="22">
        <v>100</v>
      </c>
      <c r="AI19" s="22">
        <f>V19/(V19+W19)*100</f>
        <v>90.476190476190482</v>
      </c>
      <c r="AJ19" s="22">
        <f>(J19+M19+P19)/(J19+K19+M19+N19+P19+Q19)*100</f>
        <v>90.909090909090907</v>
      </c>
      <c r="AK19" s="22">
        <f>Y19/(Y19+Z19)*100</f>
        <v>31.428571428571427</v>
      </c>
    </row>
    <row r="20" spans="1:37">
      <c r="A20" s="11">
        <v>5205</v>
      </c>
      <c r="B20" s="6" t="s">
        <v>33</v>
      </c>
      <c r="C20" s="12">
        <v>242</v>
      </c>
      <c r="D20" s="12">
        <v>669</v>
      </c>
      <c r="E20" s="12">
        <f t="shared" ref="E20:E82" si="0">C20+D20</f>
        <v>911</v>
      </c>
      <c r="F20" s="12"/>
      <c r="G20" s="12">
        <v>14</v>
      </c>
      <c r="H20" s="12">
        <v>47</v>
      </c>
      <c r="I20" s="12"/>
      <c r="J20" s="12">
        <v>8</v>
      </c>
      <c r="K20" s="12">
        <v>2</v>
      </c>
      <c r="L20" s="12"/>
      <c r="M20" s="12">
        <v>66</v>
      </c>
      <c r="N20" s="12" t="s">
        <v>29</v>
      </c>
      <c r="O20" s="12"/>
      <c r="P20" s="12">
        <v>92</v>
      </c>
      <c r="Q20" s="12">
        <v>5</v>
      </c>
      <c r="R20" s="12"/>
      <c r="S20" s="12">
        <v>58</v>
      </c>
      <c r="T20" s="12">
        <v>2</v>
      </c>
      <c r="U20" s="12"/>
      <c r="V20" s="12">
        <v>34</v>
      </c>
      <c r="W20" s="12">
        <v>3</v>
      </c>
      <c r="X20" s="12"/>
      <c r="Y20" s="12">
        <v>32</v>
      </c>
      <c r="Z20" s="12">
        <v>65</v>
      </c>
      <c r="AA20" s="12"/>
      <c r="AB20" s="12">
        <v>30</v>
      </c>
      <c r="AC20" s="12">
        <v>550</v>
      </c>
      <c r="AE20" s="22">
        <f t="shared" ref="AE20:AE38" si="1">J20/(J20+K20)*100</f>
        <v>80</v>
      </c>
      <c r="AF20" s="22">
        <v>100</v>
      </c>
      <c r="AG20" s="22">
        <f t="shared" ref="AG20:AG38" si="2">P20/(P20+Q20)*100</f>
        <v>94.845360824742258</v>
      </c>
      <c r="AH20" s="22">
        <f t="shared" ref="AH20:AH35" si="3">S20/(S20+T20)*100</f>
        <v>96.666666666666671</v>
      </c>
      <c r="AI20" s="22">
        <f t="shared" ref="AI20:AI35" si="4">V20/(V20+W20)*100</f>
        <v>91.891891891891902</v>
      </c>
      <c r="AJ20" s="22">
        <f>166/173*100</f>
        <v>95.95375722543352</v>
      </c>
      <c r="AK20" s="22">
        <f t="shared" ref="AK20:AK35" si="5">Y20/(Y20+Z20)*100</f>
        <v>32.989690721649481</v>
      </c>
    </row>
    <row r="21" spans="1:37">
      <c r="A21" s="11">
        <v>5290</v>
      </c>
      <c r="B21" s="6" t="s">
        <v>34</v>
      </c>
      <c r="C21" s="12">
        <v>41</v>
      </c>
      <c r="D21" s="12">
        <v>83</v>
      </c>
      <c r="E21" s="12">
        <f t="shared" si="0"/>
        <v>124</v>
      </c>
      <c r="F21" s="12"/>
      <c r="G21" s="12">
        <v>2</v>
      </c>
      <c r="H21" s="12">
        <v>3</v>
      </c>
      <c r="I21" s="12"/>
      <c r="J21" s="12">
        <v>3</v>
      </c>
      <c r="K21" s="12" t="s">
        <v>29</v>
      </c>
      <c r="L21" s="12"/>
      <c r="M21" s="12">
        <v>7</v>
      </c>
      <c r="N21" s="12" t="s">
        <v>29</v>
      </c>
      <c r="O21" s="12"/>
      <c r="P21" s="12">
        <v>18</v>
      </c>
      <c r="Q21" s="12" t="s">
        <v>29</v>
      </c>
      <c r="R21" s="12"/>
      <c r="S21" s="12">
        <v>11</v>
      </c>
      <c r="T21" s="12" t="s">
        <v>29</v>
      </c>
      <c r="U21" s="12"/>
      <c r="V21" s="12">
        <v>7</v>
      </c>
      <c r="W21" s="12" t="s">
        <v>29</v>
      </c>
      <c r="X21" s="12"/>
      <c r="Y21" s="12">
        <v>5</v>
      </c>
      <c r="Z21" s="12">
        <v>7</v>
      </c>
      <c r="AA21" s="12"/>
      <c r="AB21" s="12">
        <v>6</v>
      </c>
      <c r="AC21" s="12">
        <v>73</v>
      </c>
      <c r="AE21" s="22">
        <v>100</v>
      </c>
      <c r="AF21" s="22">
        <v>100</v>
      </c>
      <c r="AG21" s="22">
        <v>100</v>
      </c>
      <c r="AH21" s="22">
        <v>100</v>
      </c>
      <c r="AI21" s="22">
        <v>100</v>
      </c>
      <c r="AJ21" s="22">
        <v>100</v>
      </c>
      <c r="AK21" s="22">
        <f t="shared" si="5"/>
        <v>41.666666666666671</v>
      </c>
    </row>
    <row r="22" spans="1:37">
      <c r="A22" s="11">
        <v>5294</v>
      </c>
      <c r="B22" s="6" t="s">
        <v>35</v>
      </c>
      <c r="C22" s="12" t="s">
        <v>29</v>
      </c>
      <c r="D22" s="12">
        <v>2</v>
      </c>
      <c r="E22" s="12">
        <v>2</v>
      </c>
      <c r="F22" s="12"/>
      <c r="G22" s="12" t="s">
        <v>29</v>
      </c>
      <c r="H22" s="12" t="s">
        <v>29</v>
      </c>
      <c r="I22" s="12"/>
      <c r="J22" s="12" t="s">
        <v>29</v>
      </c>
      <c r="K22" s="12" t="s">
        <v>29</v>
      </c>
      <c r="L22" s="12"/>
      <c r="M22" s="12" t="s">
        <v>29</v>
      </c>
      <c r="N22" s="12" t="s">
        <v>29</v>
      </c>
      <c r="O22" s="12"/>
      <c r="P22" s="12" t="s">
        <v>29</v>
      </c>
      <c r="Q22" s="12" t="s">
        <v>29</v>
      </c>
      <c r="R22" s="12"/>
      <c r="S22" s="12" t="s">
        <v>29</v>
      </c>
      <c r="T22" s="12" t="s">
        <v>29</v>
      </c>
      <c r="U22" s="12"/>
      <c r="V22" s="12" t="s">
        <v>29</v>
      </c>
      <c r="W22" s="12" t="s">
        <v>29</v>
      </c>
      <c r="X22" s="12"/>
      <c r="Y22" s="12" t="s">
        <v>29</v>
      </c>
      <c r="Z22" s="12" t="s">
        <v>29</v>
      </c>
      <c r="AA22" s="12"/>
      <c r="AB22" s="12" t="s">
        <v>29</v>
      </c>
      <c r="AC22" s="12">
        <v>2</v>
      </c>
      <c r="AE22" s="20" t="s">
        <v>29</v>
      </c>
      <c r="AF22" s="20" t="s">
        <v>29</v>
      </c>
      <c r="AG22" s="20" t="s">
        <v>29</v>
      </c>
      <c r="AH22" s="20" t="s">
        <v>29</v>
      </c>
      <c r="AI22" s="20" t="s">
        <v>29</v>
      </c>
      <c r="AJ22" s="20" t="s">
        <v>29</v>
      </c>
      <c r="AK22" s="20" t="s">
        <v>29</v>
      </c>
    </row>
    <row r="23" spans="1:37">
      <c r="A23" s="11">
        <v>5295</v>
      </c>
      <c r="B23" s="6" t="s">
        <v>36</v>
      </c>
      <c r="C23" s="12">
        <v>2</v>
      </c>
      <c r="D23" s="12">
        <v>3</v>
      </c>
      <c r="E23" s="12">
        <f t="shared" si="0"/>
        <v>5</v>
      </c>
      <c r="F23" s="12"/>
      <c r="G23" s="12" t="s">
        <v>29</v>
      </c>
      <c r="H23" s="12" t="s">
        <v>29</v>
      </c>
      <c r="I23" s="12"/>
      <c r="J23" s="12" t="s">
        <v>29</v>
      </c>
      <c r="K23" s="12" t="s">
        <v>29</v>
      </c>
      <c r="L23" s="12"/>
      <c r="M23" s="12">
        <v>2</v>
      </c>
      <c r="N23" s="12" t="s">
        <v>29</v>
      </c>
      <c r="O23" s="12"/>
      <c r="P23" s="12" t="s">
        <v>29</v>
      </c>
      <c r="Q23" s="12" t="s">
        <v>29</v>
      </c>
      <c r="R23" s="12"/>
      <c r="S23" s="12" t="s">
        <v>29</v>
      </c>
      <c r="T23" s="12" t="s">
        <v>29</v>
      </c>
      <c r="U23" s="12"/>
      <c r="V23" s="12" t="s">
        <v>29</v>
      </c>
      <c r="W23" s="12" t="s">
        <v>29</v>
      </c>
      <c r="X23" s="12"/>
      <c r="Y23" s="12" t="s">
        <v>29</v>
      </c>
      <c r="Z23" s="12" t="s">
        <v>29</v>
      </c>
      <c r="AA23" s="12"/>
      <c r="AB23" s="12" t="s">
        <v>29</v>
      </c>
      <c r="AC23" s="12">
        <v>3</v>
      </c>
      <c r="AE23" s="20" t="s">
        <v>29</v>
      </c>
      <c r="AF23" s="20">
        <v>100</v>
      </c>
      <c r="AG23" s="20" t="s">
        <v>29</v>
      </c>
      <c r="AH23" s="20" t="s">
        <v>29</v>
      </c>
      <c r="AI23" s="20" t="s">
        <v>29</v>
      </c>
      <c r="AJ23" s="20">
        <v>100</v>
      </c>
      <c r="AK23" s="20" t="s">
        <v>29</v>
      </c>
    </row>
    <row r="24" spans="1:37">
      <c r="A24" s="11">
        <v>5299</v>
      </c>
      <c r="B24" s="6" t="s">
        <v>37</v>
      </c>
      <c r="C24" s="12" t="s">
        <v>29</v>
      </c>
      <c r="D24" s="12">
        <v>2</v>
      </c>
      <c r="E24" s="12">
        <v>2</v>
      </c>
      <c r="F24" s="12"/>
      <c r="G24" s="12" t="s">
        <v>29</v>
      </c>
      <c r="H24" s="12" t="s">
        <v>29</v>
      </c>
      <c r="I24" s="12"/>
      <c r="J24" s="12" t="s">
        <v>29</v>
      </c>
      <c r="K24" s="12" t="s">
        <v>29</v>
      </c>
      <c r="L24" s="12"/>
      <c r="M24" s="12" t="s">
        <v>29</v>
      </c>
      <c r="N24" s="12" t="s">
        <v>29</v>
      </c>
      <c r="O24" s="12"/>
      <c r="P24" s="12" t="s">
        <v>29</v>
      </c>
      <c r="Q24" s="12" t="s">
        <v>29</v>
      </c>
      <c r="R24" s="12"/>
      <c r="S24" s="12" t="s">
        <v>29</v>
      </c>
      <c r="T24" s="12" t="s">
        <v>29</v>
      </c>
      <c r="U24" s="12"/>
      <c r="V24" s="12" t="s">
        <v>29</v>
      </c>
      <c r="W24" s="12" t="s">
        <v>29</v>
      </c>
      <c r="X24" s="12"/>
      <c r="Y24" s="12" t="s">
        <v>29</v>
      </c>
      <c r="Z24" s="12" t="s">
        <v>29</v>
      </c>
      <c r="AA24" s="12"/>
      <c r="AB24" s="12" t="s">
        <v>29</v>
      </c>
      <c r="AC24" s="12">
        <v>2</v>
      </c>
      <c r="AE24" s="20" t="s">
        <v>29</v>
      </c>
      <c r="AF24" s="20" t="s">
        <v>29</v>
      </c>
      <c r="AG24" s="20" t="s">
        <v>29</v>
      </c>
      <c r="AH24" s="20" t="s">
        <v>29</v>
      </c>
      <c r="AI24" s="20" t="s">
        <v>29</v>
      </c>
      <c r="AJ24" s="20" t="s">
        <v>29</v>
      </c>
      <c r="AK24" s="20" t="s">
        <v>29</v>
      </c>
    </row>
    <row r="25" spans="1:37">
      <c r="A25" s="11">
        <v>5301</v>
      </c>
      <c r="B25" s="6" t="s">
        <v>39</v>
      </c>
      <c r="C25" s="12">
        <v>55</v>
      </c>
      <c r="D25" s="12">
        <v>125</v>
      </c>
      <c r="E25" s="12">
        <f t="shared" si="0"/>
        <v>180</v>
      </c>
      <c r="F25" s="12"/>
      <c r="G25" s="12">
        <v>1</v>
      </c>
      <c r="H25" s="12">
        <v>10</v>
      </c>
      <c r="I25" s="12"/>
      <c r="J25" s="12">
        <v>2</v>
      </c>
      <c r="K25" s="12">
        <v>1</v>
      </c>
      <c r="L25" s="12"/>
      <c r="M25" s="12">
        <v>13</v>
      </c>
      <c r="N25" s="12" t="s">
        <v>29</v>
      </c>
      <c r="O25" s="12"/>
      <c r="P25" s="12">
        <v>26</v>
      </c>
      <c r="Q25" s="12">
        <v>2</v>
      </c>
      <c r="R25" s="12"/>
      <c r="S25" s="12">
        <v>15</v>
      </c>
      <c r="T25" s="12" t="s">
        <v>29</v>
      </c>
      <c r="U25" s="12"/>
      <c r="V25" s="12">
        <v>11</v>
      </c>
      <c r="W25" s="12">
        <v>2</v>
      </c>
      <c r="X25" s="12"/>
      <c r="Y25" s="12">
        <v>7</v>
      </c>
      <c r="Z25" s="12">
        <v>10</v>
      </c>
      <c r="AA25" s="12"/>
      <c r="AB25" s="12">
        <v>6</v>
      </c>
      <c r="AC25" s="12">
        <v>102</v>
      </c>
      <c r="AE25" s="20">
        <f t="shared" si="1"/>
        <v>66.666666666666657</v>
      </c>
      <c r="AF25" s="20">
        <v>100</v>
      </c>
      <c r="AG25" s="20">
        <f t="shared" si="2"/>
        <v>92.857142857142861</v>
      </c>
      <c r="AH25" s="20">
        <v>100</v>
      </c>
      <c r="AI25" s="20">
        <f t="shared" si="4"/>
        <v>84.615384615384613</v>
      </c>
      <c r="AJ25" s="20">
        <f>41/43*100</f>
        <v>95.348837209302332</v>
      </c>
      <c r="AK25" s="20">
        <f t="shared" si="5"/>
        <v>41.17647058823529</v>
      </c>
    </row>
    <row r="26" spans="1:37">
      <c r="A26" s="11">
        <v>5302</v>
      </c>
      <c r="B26" s="6" t="s">
        <v>40</v>
      </c>
      <c r="C26" s="12">
        <v>70</v>
      </c>
      <c r="D26" s="12">
        <v>204</v>
      </c>
      <c r="E26" s="12">
        <f t="shared" si="0"/>
        <v>274</v>
      </c>
      <c r="F26" s="12"/>
      <c r="G26" s="12" t="s">
        <v>29</v>
      </c>
      <c r="H26" s="12">
        <v>16</v>
      </c>
      <c r="I26" s="12"/>
      <c r="J26" s="12">
        <v>2</v>
      </c>
      <c r="K26" s="12" t="s">
        <v>29</v>
      </c>
      <c r="L26" s="12"/>
      <c r="M26" s="12">
        <v>29</v>
      </c>
      <c r="N26" s="12" t="s">
        <v>29</v>
      </c>
      <c r="O26" s="12"/>
      <c r="P26" s="12">
        <v>30</v>
      </c>
      <c r="Q26" s="12">
        <v>2</v>
      </c>
      <c r="R26" s="12"/>
      <c r="S26" s="12">
        <v>23</v>
      </c>
      <c r="T26" s="12" t="s">
        <v>29</v>
      </c>
      <c r="U26" s="12"/>
      <c r="V26" s="12">
        <v>7</v>
      </c>
      <c r="W26" s="12">
        <v>2</v>
      </c>
      <c r="X26" s="12"/>
      <c r="Y26" s="12">
        <v>9</v>
      </c>
      <c r="Z26" s="12">
        <v>17</v>
      </c>
      <c r="AA26" s="12"/>
      <c r="AB26" s="12" t="s">
        <v>29</v>
      </c>
      <c r="AC26" s="12">
        <v>169</v>
      </c>
      <c r="AE26" s="20">
        <v>100</v>
      </c>
      <c r="AF26" s="20">
        <v>100</v>
      </c>
      <c r="AG26" s="20">
        <f t="shared" si="2"/>
        <v>93.75</v>
      </c>
      <c r="AH26" s="20">
        <v>100</v>
      </c>
      <c r="AI26" s="20">
        <f t="shared" si="4"/>
        <v>77.777777777777786</v>
      </c>
      <c r="AJ26" s="20">
        <f>61/63*100</f>
        <v>96.825396825396822</v>
      </c>
      <c r="AK26" s="20">
        <f t="shared" si="5"/>
        <v>34.615384615384613</v>
      </c>
    </row>
    <row r="27" spans="1:37">
      <c r="A27" s="11">
        <v>5303</v>
      </c>
      <c r="B27" s="6" t="s">
        <v>41</v>
      </c>
      <c r="C27" s="12" t="s">
        <v>29</v>
      </c>
      <c r="D27" s="12">
        <v>10</v>
      </c>
      <c r="E27" s="12">
        <v>10</v>
      </c>
      <c r="F27" s="12"/>
      <c r="G27" s="12" t="s">
        <v>29</v>
      </c>
      <c r="H27" s="12">
        <v>2</v>
      </c>
      <c r="I27" s="12"/>
      <c r="J27" s="12" t="s">
        <v>29</v>
      </c>
      <c r="K27" s="12" t="s">
        <v>29</v>
      </c>
      <c r="L27" s="12"/>
      <c r="M27" s="12" t="s">
        <v>29</v>
      </c>
      <c r="N27" s="12">
        <v>1</v>
      </c>
      <c r="O27" s="12"/>
      <c r="P27" s="12" t="s">
        <v>29</v>
      </c>
      <c r="Q27" s="12" t="s">
        <v>29</v>
      </c>
      <c r="R27" s="12"/>
      <c r="S27" s="12" t="s">
        <v>29</v>
      </c>
      <c r="T27" s="12" t="s">
        <v>29</v>
      </c>
      <c r="U27" s="12"/>
      <c r="V27" s="12" t="s">
        <v>29</v>
      </c>
      <c r="W27" s="12" t="s">
        <v>29</v>
      </c>
      <c r="X27" s="12"/>
      <c r="Y27" s="12" t="s">
        <v>29</v>
      </c>
      <c r="Z27" s="12">
        <v>1</v>
      </c>
      <c r="AA27" s="12"/>
      <c r="AB27" s="12" t="s">
        <v>29</v>
      </c>
      <c r="AC27" s="12">
        <v>6</v>
      </c>
      <c r="AE27" s="20" t="s">
        <v>29</v>
      </c>
      <c r="AF27" s="20">
        <v>0</v>
      </c>
      <c r="AG27" s="20" t="s">
        <v>29</v>
      </c>
      <c r="AH27" s="20" t="s">
        <v>29</v>
      </c>
      <c r="AI27" s="20" t="s">
        <v>29</v>
      </c>
      <c r="AJ27" s="20">
        <v>0</v>
      </c>
      <c r="AK27" s="20">
        <v>0</v>
      </c>
    </row>
    <row r="28" spans="1:37">
      <c r="A28" s="11">
        <v>5304</v>
      </c>
      <c r="B28" s="6" t="s">
        <v>42</v>
      </c>
      <c r="C28" s="12">
        <v>16</v>
      </c>
      <c r="D28" s="12">
        <v>55</v>
      </c>
      <c r="E28" s="12">
        <f t="shared" si="0"/>
        <v>71</v>
      </c>
      <c r="F28" s="12"/>
      <c r="G28" s="12" t="s">
        <v>29</v>
      </c>
      <c r="H28" s="12">
        <v>7</v>
      </c>
      <c r="I28" s="12"/>
      <c r="J28" s="12">
        <v>2</v>
      </c>
      <c r="K28" s="12" t="s">
        <v>29</v>
      </c>
      <c r="L28" s="12"/>
      <c r="M28" s="12">
        <v>3</v>
      </c>
      <c r="N28" s="12">
        <v>1</v>
      </c>
      <c r="O28" s="12"/>
      <c r="P28" s="12">
        <v>7</v>
      </c>
      <c r="Q28" s="12" t="s">
        <v>29</v>
      </c>
      <c r="R28" s="12"/>
      <c r="S28" s="12">
        <v>3</v>
      </c>
      <c r="T28" s="12" t="s">
        <v>29</v>
      </c>
      <c r="U28" s="12"/>
      <c r="V28" s="12">
        <v>4</v>
      </c>
      <c r="W28" s="12" t="s">
        <v>29</v>
      </c>
      <c r="X28" s="12"/>
      <c r="Y28" s="12">
        <v>3</v>
      </c>
      <c r="Z28" s="12">
        <v>8</v>
      </c>
      <c r="AA28" s="12"/>
      <c r="AB28" s="12">
        <v>1</v>
      </c>
      <c r="AC28" s="12">
        <v>39</v>
      </c>
      <c r="AE28" s="20">
        <v>100</v>
      </c>
      <c r="AF28" s="20">
        <f t="shared" ref="AF28:AF29" si="6">M28/(M28+N28)*100</f>
        <v>75</v>
      </c>
      <c r="AG28" s="20">
        <v>100</v>
      </c>
      <c r="AH28" s="20">
        <v>100</v>
      </c>
      <c r="AI28" s="20">
        <v>100</v>
      </c>
      <c r="AJ28" s="20">
        <f>12/13*100</f>
        <v>92.307692307692307</v>
      </c>
      <c r="AK28" s="20">
        <f t="shared" si="5"/>
        <v>27.27272727272727</v>
      </c>
    </row>
    <row r="29" spans="1:37">
      <c r="A29" s="11">
        <v>5305</v>
      </c>
      <c r="B29" s="6" t="s">
        <v>43</v>
      </c>
      <c r="C29" s="12">
        <v>13</v>
      </c>
      <c r="D29" s="12">
        <v>51</v>
      </c>
      <c r="E29" s="12">
        <f t="shared" si="0"/>
        <v>64</v>
      </c>
      <c r="F29" s="12"/>
      <c r="G29" s="12" t="s">
        <v>29</v>
      </c>
      <c r="H29" s="12">
        <v>7</v>
      </c>
      <c r="I29" s="12"/>
      <c r="J29" s="12">
        <v>2</v>
      </c>
      <c r="K29" s="12">
        <v>1</v>
      </c>
      <c r="L29" s="12"/>
      <c r="M29" s="12">
        <v>2</v>
      </c>
      <c r="N29" s="12">
        <v>1</v>
      </c>
      <c r="O29" s="12"/>
      <c r="P29" s="12">
        <v>7</v>
      </c>
      <c r="Q29" s="12" t="s">
        <v>29</v>
      </c>
      <c r="R29" s="12"/>
      <c r="S29" s="12">
        <v>5</v>
      </c>
      <c r="T29" s="12" t="s">
        <v>29</v>
      </c>
      <c r="U29" s="12"/>
      <c r="V29" s="12">
        <v>2</v>
      </c>
      <c r="W29" s="12" t="s">
        <v>29</v>
      </c>
      <c r="X29" s="12"/>
      <c r="Y29" s="12">
        <v>1</v>
      </c>
      <c r="Z29" s="12">
        <v>5</v>
      </c>
      <c r="AA29" s="12"/>
      <c r="AB29" s="12">
        <v>1</v>
      </c>
      <c r="AC29" s="12">
        <v>37</v>
      </c>
      <c r="AE29" s="20">
        <f t="shared" si="1"/>
        <v>66.666666666666657</v>
      </c>
      <c r="AF29" s="20">
        <f t="shared" si="6"/>
        <v>66.666666666666657</v>
      </c>
      <c r="AG29" s="20">
        <v>100</v>
      </c>
      <c r="AH29" s="20">
        <v>100</v>
      </c>
      <c r="AI29" s="20">
        <v>100</v>
      </c>
      <c r="AJ29" s="20">
        <f>11/13*100</f>
        <v>84.615384615384613</v>
      </c>
      <c r="AK29" s="20">
        <f t="shared" si="5"/>
        <v>16.666666666666664</v>
      </c>
    </row>
    <row r="30" spans="1:37">
      <c r="A30" s="11">
        <v>5308</v>
      </c>
      <c r="B30" s="6" t="s">
        <v>44</v>
      </c>
      <c r="C30" s="12">
        <v>6</v>
      </c>
      <c r="D30" s="12">
        <v>16</v>
      </c>
      <c r="E30" s="12">
        <f t="shared" si="0"/>
        <v>22</v>
      </c>
      <c r="F30" s="12"/>
      <c r="G30" s="12" t="s">
        <v>29</v>
      </c>
      <c r="H30" s="12">
        <v>1</v>
      </c>
      <c r="I30" s="12"/>
      <c r="J30" s="12">
        <v>1</v>
      </c>
      <c r="K30" s="12" t="s">
        <v>29</v>
      </c>
      <c r="L30" s="12"/>
      <c r="M30" s="12" t="s">
        <v>29</v>
      </c>
      <c r="N30" s="12" t="s">
        <v>29</v>
      </c>
      <c r="O30" s="12"/>
      <c r="P30" s="12">
        <v>2</v>
      </c>
      <c r="Q30" s="12" t="s">
        <v>29</v>
      </c>
      <c r="R30" s="12"/>
      <c r="S30" s="12">
        <v>2</v>
      </c>
      <c r="T30" s="12" t="s">
        <v>29</v>
      </c>
      <c r="U30" s="12"/>
      <c r="V30" s="12" t="s">
        <v>29</v>
      </c>
      <c r="W30" s="12" t="s">
        <v>29</v>
      </c>
      <c r="X30" s="12"/>
      <c r="Y30" s="12">
        <v>3</v>
      </c>
      <c r="Z30" s="12">
        <v>1</v>
      </c>
      <c r="AA30" s="12"/>
      <c r="AB30" s="12" t="s">
        <v>29</v>
      </c>
      <c r="AC30" s="12">
        <v>14</v>
      </c>
      <c r="AE30" s="20">
        <v>100</v>
      </c>
      <c r="AF30" s="20" t="s">
        <v>29</v>
      </c>
      <c r="AG30" s="20">
        <v>100</v>
      </c>
      <c r="AH30" s="20">
        <v>100</v>
      </c>
      <c r="AI30" s="20" t="s">
        <v>29</v>
      </c>
      <c r="AJ30" s="20">
        <v>100</v>
      </c>
      <c r="AK30" s="20">
        <f t="shared" si="5"/>
        <v>75</v>
      </c>
    </row>
    <row r="31" spans="1:37">
      <c r="A31" s="11">
        <v>5310</v>
      </c>
      <c r="B31" s="6" t="s">
        <v>45</v>
      </c>
      <c r="C31" s="12">
        <v>18</v>
      </c>
      <c r="D31" s="12">
        <v>42</v>
      </c>
      <c r="E31" s="12">
        <f t="shared" si="0"/>
        <v>60</v>
      </c>
      <c r="F31" s="12"/>
      <c r="G31" s="12">
        <v>1</v>
      </c>
      <c r="H31" s="12">
        <v>3</v>
      </c>
      <c r="I31" s="12"/>
      <c r="J31" s="12" t="s">
        <v>29</v>
      </c>
      <c r="K31" s="12" t="s">
        <v>29</v>
      </c>
      <c r="L31" s="12"/>
      <c r="M31" s="12">
        <v>3</v>
      </c>
      <c r="N31" s="12" t="s">
        <v>29</v>
      </c>
      <c r="O31" s="12"/>
      <c r="P31" s="12">
        <v>8</v>
      </c>
      <c r="Q31" s="12" t="s">
        <v>29</v>
      </c>
      <c r="R31" s="12"/>
      <c r="S31" s="12">
        <v>4</v>
      </c>
      <c r="T31" s="12" t="s">
        <v>29</v>
      </c>
      <c r="U31" s="12"/>
      <c r="V31" s="12">
        <v>4</v>
      </c>
      <c r="W31" s="12" t="s">
        <v>29</v>
      </c>
      <c r="X31" s="12"/>
      <c r="Y31" s="12">
        <v>5</v>
      </c>
      <c r="Z31" s="12">
        <v>5</v>
      </c>
      <c r="AA31" s="12"/>
      <c r="AB31" s="12">
        <v>1</v>
      </c>
      <c r="AC31" s="12">
        <v>34</v>
      </c>
      <c r="AE31" s="20" t="s">
        <v>29</v>
      </c>
      <c r="AF31" s="20">
        <v>100</v>
      </c>
      <c r="AG31" s="20">
        <v>100</v>
      </c>
      <c r="AH31" s="20">
        <v>100</v>
      </c>
      <c r="AI31" s="20">
        <v>100</v>
      </c>
      <c r="AJ31" s="20">
        <v>100</v>
      </c>
      <c r="AK31" s="20">
        <f t="shared" si="5"/>
        <v>50</v>
      </c>
    </row>
    <row r="32" spans="1:37">
      <c r="A32" s="11">
        <v>5311</v>
      </c>
      <c r="B32" s="6" t="s">
        <v>46</v>
      </c>
      <c r="C32" s="12" t="s">
        <v>29</v>
      </c>
      <c r="D32" s="12">
        <v>6</v>
      </c>
      <c r="E32" s="12">
        <v>6</v>
      </c>
      <c r="F32" s="12"/>
      <c r="G32" s="12" t="s">
        <v>29</v>
      </c>
      <c r="H32" s="12" t="s">
        <v>29</v>
      </c>
      <c r="I32" s="12"/>
      <c r="J32" s="12" t="s">
        <v>29</v>
      </c>
      <c r="K32" s="12" t="s">
        <v>29</v>
      </c>
      <c r="L32" s="12"/>
      <c r="M32" s="12" t="s">
        <v>29</v>
      </c>
      <c r="N32" s="12" t="s">
        <v>29</v>
      </c>
      <c r="O32" s="12"/>
      <c r="P32" s="12" t="s">
        <v>29</v>
      </c>
      <c r="Q32" s="12" t="s">
        <v>29</v>
      </c>
      <c r="R32" s="12"/>
      <c r="S32" s="12" t="s">
        <v>29</v>
      </c>
      <c r="T32" s="12" t="s">
        <v>29</v>
      </c>
      <c r="U32" s="12"/>
      <c r="V32" s="12" t="s">
        <v>29</v>
      </c>
      <c r="W32" s="12" t="s">
        <v>29</v>
      </c>
      <c r="X32" s="12"/>
      <c r="Y32" s="12" t="s">
        <v>29</v>
      </c>
      <c r="Z32" s="12" t="s">
        <v>29</v>
      </c>
      <c r="AA32" s="12"/>
      <c r="AB32" s="12" t="s">
        <v>29</v>
      </c>
      <c r="AC32" s="12">
        <v>6</v>
      </c>
      <c r="AE32" s="20" t="s">
        <v>29</v>
      </c>
      <c r="AF32" s="20" t="s">
        <v>29</v>
      </c>
      <c r="AG32" s="20" t="s">
        <v>29</v>
      </c>
      <c r="AH32" s="20" t="s">
        <v>29</v>
      </c>
      <c r="AI32" s="20" t="s">
        <v>29</v>
      </c>
      <c r="AJ32" s="20" t="s">
        <v>29</v>
      </c>
      <c r="AK32" s="20" t="s">
        <v>29</v>
      </c>
    </row>
    <row r="33" spans="1:37">
      <c r="A33" s="11">
        <v>5312</v>
      </c>
      <c r="B33" s="6" t="s">
        <v>47</v>
      </c>
      <c r="C33" s="12">
        <v>89</v>
      </c>
      <c r="D33" s="12">
        <v>211</v>
      </c>
      <c r="E33" s="12">
        <f t="shared" si="0"/>
        <v>300</v>
      </c>
      <c r="F33" s="12"/>
      <c r="G33" s="12">
        <v>13</v>
      </c>
      <c r="H33" s="12">
        <v>19</v>
      </c>
      <c r="I33" s="12"/>
      <c r="J33" s="12">
        <v>3</v>
      </c>
      <c r="K33" s="12" t="s">
        <v>29</v>
      </c>
      <c r="L33" s="12"/>
      <c r="M33" s="12">
        <v>22</v>
      </c>
      <c r="N33" s="12" t="s">
        <v>29</v>
      </c>
      <c r="O33" s="12"/>
      <c r="P33" s="12">
        <v>33</v>
      </c>
      <c r="Q33" s="12">
        <v>2</v>
      </c>
      <c r="R33" s="12"/>
      <c r="S33" s="12">
        <v>21</v>
      </c>
      <c r="T33" s="12">
        <v>1</v>
      </c>
      <c r="U33" s="12"/>
      <c r="V33" s="12">
        <v>12</v>
      </c>
      <c r="W33" s="12">
        <v>1</v>
      </c>
      <c r="X33" s="12"/>
      <c r="Y33" s="12">
        <v>10</v>
      </c>
      <c r="Z33" s="12">
        <v>15</v>
      </c>
      <c r="AA33" s="12"/>
      <c r="AB33" s="12">
        <v>8</v>
      </c>
      <c r="AC33" s="12">
        <v>175</v>
      </c>
      <c r="AE33" s="20">
        <v>100</v>
      </c>
      <c r="AF33" s="20">
        <v>100</v>
      </c>
      <c r="AG33" s="20">
        <f t="shared" si="2"/>
        <v>94.285714285714278</v>
      </c>
      <c r="AH33" s="20">
        <f t="shared" si="3"/>
        <v>95.454545454545453</v>
      </c>
      <c r="AI33" s="20">
        <f t="shared" si="4"/>
        <v>92.307692307692307</v>
      </c>
      <c r="AJ33" s="20">
        <f>56/58*100</f>
        <v>96.551724137931032</v>
      </c>
      <c r="AK33" s="20">
        <f t="shared" si="5"/>
        <v>40</v>
      </c>
    </row>
    <row r="34" spans="1:37">
      <c r="A34" s="11">
        <v>5314</v>
      </c>
      <c r="B34" s="6" t="s">
        <v>48</v>
      </c>
      <c r="C34" s="12">
        <v>2</v>
      </c>
      <c r="D34" s="12">
        <v>6</v>
      </c>
      <c r="E34" s="12">
        <f t="shared" si="0"/>
        <v>8</v>
      </c>
      <c r="F34" s="12"/>
      <c r="G34" s="12" t="s">
        <v>29</v>
      </c>
      <c r="H34" s="12" t="s">
        <v>29</v>
      </c>
      <c r="I34" s="12"/>
      <c r="J34" s="12">
        <v>1</v>
      </c>
      <c r="K34" s="12" t="s">
        <v>29</v>
      </c>
      <c r="L34" s="12"/>
      <c r="M34" s="12">
        <v>1</v>
      </c>
      <c r="N34" s="12" t="s">
        <v>29</v>
      </c>
      <c r="O34" s="12"/>
      <c r="P34" s="12" t="s">
        <v>29</v>
      </c>
      <c r="Q34" s="12" t="s">
        <v>29</v>
      </c>
      <c r="R34" s="12"/>
      <c r="S34" s="12" t="s">
        <v>29</v>
      </c>
      <c r="T34" s="12" t="s">
        <v>29</v>
      </c>
      <c r="U34" s="12"/>
      <c r="V34" s="12" t="s">
        <v>29</v>
      </c>
      <c r="W34" s="12" t="s">
        <v>29</v>
      </c>
      <c r="X34" s="12"/>
      <c r="Y34" s="12" t="s">
        <v>29</v>
      </c>
      <c r="Z34" s="12" t="s">
        <v>29</v>
      </c>
      <c r="AA34" s="12"/>
      <c r="AB34" s="12" t="s">
        <v>29</v>
      </c>
      <c r="AC34" s="12">
        <v>6</v>
      </c>
      <c r="AE34" s="20">
        <v>100</v>
      </c>
      <c r="AF34" s="20">
        <v>100</v>
      </c>
      <c r="AG34" s="20" t="s">
        <v>29</v>
      </c>
      <c r="AH34" s="20" t="s">
        <v>29</v>
      </c>
      <c r="AI34" s="20" t="s">
        <v>29</v>
      </c>
      <c r="AJ34" s="20">
        <v>100</v>
      </c>
      <c r="AK34" s="20" t="s">
        <v>29</v>
      </c>
    </row>
    <row r="35" spans="1:37">
      <c r="A35" s="11">
        <v>5319</v>
      </c>
      <c r="B35" s="6" t="s">
        <v>49</v>
      </c>
      <c r="C35" s="12">
        <v>27</v>
      </c>
      <c r="D35" s="12">
        <v>98</v>
      </c>
      <c r="E35" s="12">
        <f t="shared" si="0"/>
        <v>125</v>
      </c>
      <c r="F35" s="12"/>
      <c r="G35" s="12" t="s">
        <v>29</v>
      </c>
      <c r="H35" s="12">
        <v>8</v>
      </c>
      <c r="I35" s="12"/>
      <c r="J35" s="12" t="s">
        <v>29</v>
      </c>
      <c r="K35" s="12" t="s">
        <v>29</v>
      </c>
      <c r="L35" s="12"/>
      <c r="M35" s="12">
        <v>14</v>
      </c>
      <c r="N35" s="12" t="s">
        <v>29</v>
      </c>
      <c r="O35" s="12"/>
      <c r="P35" s="12">
        <v>10</v>
      </c>
      <c r="Q35" s="12">
        <v>3</v>
      </c>
      <c r="R35" s="12"/>
      <c r="S35" s="12">
        <v>8</v>
      </c>
      <c r="T35" s="12">
        <v>1</v>
      </c>
      <c r="U35" s="12"/>
      <c r="V35" s="12">
        <v>2</v>
      </c>
      <c r="W35" s="12">
        <v>2</v>
      </c>
      <c r="X35" s="12"/>
      <c r="Y35" s="12">
        <v>3</v>
      </c>
      <c r="Z35" s="12">
        <v>12</v>
      </c>
      <c r="AA35" s="12"/>
      <c r="AB35" s="12" t="s">
        <v>29</v>
      </c>
      <c r="AC35" s="12">
        <v>75</v>
      </c>
      <c r="AE35" s="20" t="s">
        <v>29</v>
      </c>
      <c r="AF35" s="20">
        <v>100</v>
      </c>
      <c r="AG35" s="20">
        <f t="shared" si="2"/>
        <v>76.923076923076934</v>
      </c>
      <c r="AH35" s="20">
        <f t="shared" si="3"/>
        <v>88.888888888888886</v>
      </c>
      <c r="AI35" s="20">
        <f t="shared" si="4"/>
        <v>50</v>
      </c>
      <c r="AJ35" s="20">
        <f>24/27*100</f>
        <v>88.888888888888886</v>
      </c>
      <c r="AK35" s="20">
        <f t="shared" si="5"/>
        <v>20</v>
      </c>
    </row>
    <row r="36" spans="1:37">
      <c r="A36" s="11">
        <v>5399</v>
      </c>
      <c r="B36" s="6" t="s">
        <v>50</v>
      </c>
      <c r="C36" s="12">
        <v>1</v>
      </c>
      <c r="D36" s="12">
        <v>2</v>
      </c>
      <c r="E36" s="12">
        <f t="shared" si="0"/>
        <v>3</v>
      </c>
      <c r="F36" s="12"/>
      <c r="G36" s="12" t="s">
        <v>29</v>
      </c>
      <c r="H36" s="12" t="s">
        <v>29</v>
      </c>
      <c r="I36" s="12"/>
      <c r="J36" s="12" t="s">
        <v>29</v>
      </c>
      <c r="K36" s="12" t="s">
        <v>29</v>
      </c>
      <c r="L36" s="12"/>
      <c r="M36" s="12" t="s">
        <v>29</v>
      </c>
      <c r="N36" s="12" t="s">
        <v>29</v>
      </c>
      <c r="O36" s="12"/>
      <c r="P36" s="12">
        <v>1</v>
      </c>
      <c r="Q36" s="12" t="s">
        <v>29</v>
      </c>
      <c r="R36" s="12"/>
      <c r="S36" s="12" t="s">
        <v>29</v>
      </c>
      <c r="T36" s="12" t="s">
        <v>29</v>
      </c>
      <c r="U36" s="12"/>
      <c r="V36" s="12">
        <v>1</v>
      </c>
      <c r="W36" s="12" t="s">
        <v>29</v>
      </c>
      <c r="X36" s="12"/>
      <c r="Y36" s="12" t="s">
        <v>29</v>
      </c>
      <c r="Z36" s="12" t="s">
        <v>29</v>
      </c>
      <c r="AA36" s="12"/>
      <c r="AB36" s="12" t="s">
        <v>29</v>
      </c>
      <c r="AC36" s="12">
        <v>2</v>
      </c>
      <c r="AE36" s="20" t="s">
        <v>29</v>
      </c>
      <c r="AF36" s="20" t="s">
        <v>29</v>
      </c>
      <c r="AG36" s="20">
        <v>100</v>
      </c>
      <c r="AH36" s="20" t="s">
        <v>29</v>
      </c>
      <c r="AI36" s="20">
        <v>100</v>
      </c>
      <c r="AJ36" s="20">
        <v>100</v>
      </c>
      <c r="AK36" s="20" t="s">
        <v>29</v>
      </c>
    </row>
    <row r="37" spans="1:37">
      <c r="A37" s="11">
        <v>5401</v>
      </c>
      <c r="B37" s="6" t="s">
        <v>52</v>
      </c>
      <c r="C37" s="12">
        <v>952</v>
      </c>
      <c r="D37" s="12">
        <v>2712</v>
      </c>
      <c r="E37" s="12">
        <f t="shared" si="0"/>
        <v>3664</v>
      </c>
      <c r="F37" s="12"/>
      <c r="G37" s="12">
        <v>59</v>
      </c>
      <c r="H37" s="12">
        <v>199</v>
      </c>
      <c r="I37" s="12"/>
      <c r="J37" s="12">
        <v>45</v>
      </c>
      <c r="K37" s="12">
        <v>9</v>
      </c>
      <c r="L37" s="12"/>
      <c r="M37" s="12">
        <v>294</v>
      </c>
      <c r="N37" s="12">
        <v>9</v>
      </c>
      <c r="O37" s="12"/>
      <c r="P37" s="12">
        <v>403</v>
      </c>
      <c r="Q37" s="12">
        <v>35</v>
      </c>
      <c r="R37" s="12"/>
      <c r="S37" s="12">
        <v>276</v>
      </c>
      <c r="T37" s="12">
        <v>15</v>
      </c>
      <c r="U37" s="12"/>
      <c r="V37" s="12">
        <v>127</v>
      </c>
      <c r="W37" s="12">
        <v>20</v>
      </c>
      <c r="X37" s="12"/>
      <c r="Y37" s="12">
        <v>110</v>
      </c>
      <c r="Z37" s="12">
        <v>230</v>
      </c>
      <c r="AA37" s="12"/>
      <c r="AB37" s="12">
        <v>41</v>
      </c>
      <c r="AC37" s="12">
        <v>2230</v>
      </c>
      <c r="AE37" s="22">
        <f>J37/(J37+K37)*100</f>
        <v>83.333333333333343</v>
      </c>
      <c r="AF37" s="22">
        <f>M37/(M37+N37)*100</f>
        <v>97.029702970297024</v>
      </c>
      <c r="AG37" s="22">
        <f>P37/(P37+Q37)*100</f>
        <v>92.009132420091319</v>
      </c>
      <c r="AH37" s="22">
        <f>S37/(S37+T37)*100</f>
        <v>94.845360824742258</v>
      </c>
      <c r="AI37" s="22">
        <f>V37/(V37+W37)*100</f>
        <v>86.394557823129247</v>
      </c>
      <c r="AJ37" s="20">
        <f>(J37+M37+P37)/(J37+K37+M37+N37+P37+Q37)*100</f>
        <v>93.333333333333329</v>
      </c>
      <c r="AK37" s="22">
        <f>Y37/(Y37+Z37)*100</f>
        <v>32.352941176470587</v>
      </c>
    </row>
    <row r="38" spans="1:37">
      <c r="A38" s="11">
        <v>5411</v>
      </c>
      <c r="B38" s="6" t="s">
        <v>53</v>
      </c>
      <c r="C38" s="12">
        <v>41</v>
      </c>
      <c r="D38" s="12">
        <v>140</v>
      </c>
      <c r="E38" s="12">
        <f t="shared" si="0"/>
        <v>181</v>
      </c>
      <c r="F38" s="12"/>
      <c r="G38" s="12" t="s">
        <v>29</v>
      </c>
      <c r="H38" s="12">
        <v>17</v>
      </c>
      <c r="I38" s="12"/>
      <c r="J38" s="12">
        <v>3</v>
      </c>
      <c r="K38" s="12">
        <v>1</v>
      </c>
      <c r="L38" s="12"/>
      <c r="M38" s="12">
        <v>13</v>
      </c>
      <c r="N38" s="12" t="s">
        <v>29</v>
      </c>
      <c r="O38" s="12"/>
      <c r="P38" s="12">
        <v>20</v>
      </c>
      <c r="Q38" s="12">
        <v>1</v>
      </c>
      <c r="R38" s="12"/>
      <c r="S38" s="12">
        <v>10</v>
      </c>
      <c r="T38" s="12" t="s">
        <v>29</v>
      </c>
      <c r="U38" s="12"/>
      <c r="V38" s="12">
        <v>10</v>
      </c>
      <c r="W38" s="12">
        <v>1</v>
      </c>
      <c r="X38" s="12"/>
      <c r="Y38" s="12">
        <v>5</v>
      </c>
      <c r="Z38" s="12">
        <v>20</v>
      </c>
      <c r="AA38" s="12"/>
      <c r="AB38" s="12" t="s">
        <v>29</v>
      </c>
      <c r="AC38" s="12">
        <v>101</v>
      </c>
      <c r="AE38" s="20">
        <f t="shared" si="1"/>
        <v>75</v>
      </c>
      <c r="AF38" s="20">
        <v>100</v>
      </c>
      <c r="AG38" s="20">
        <f t="shared" si="2"/>
        <v>95.238095238095227</v>
      </c>
      <c r="AH38" s="20">
        <v>100</v>
      </c>
      <c r="AI38" s="20">
        <f>V38/(V38+W38)*100</f>
        <v>90.909090909090907</v>
      </c>
      <c r="AJ38" s="20">
        <f>(J38+M38+P38)/(J38+K38+M38+P38+Q38)*100</f>
        <v>94.73684210526315</v>
      </c>
      <c r="AK38" s="20">
        <f>Y38/(Y38+Z38)*100</f>
        <v>20</v>
      </c>
    </row>
    <row r="39" spans="1:37">
      <c r="A39" s="11">
        <v>5413</v>
      </c>
      <c r="B39" s="6" t="s">
        <v>54</v>
      </c>
      <c r="C39" s="12">
        <v>8</v>
      </c>
      <c r="D39" s="12">
        <v>15</v>
      </c>
      <c r="E39" s="12">
        <f t="shared" si="0"/>
        <v>23</v>
      </c>
      <c r="F39" s="12"/>
      <c r="G39" s="12" t="s">
        <v>29</v>
      </c>
      <c r="H39" s="12">
        <v>1</v>
      </c>
      <c r="I39" s="12"/>
      <c r="J39" s="12" t="s">
        <v>29</v>
      </c>
      <c r="K39" s="12" t="s">
        <v>29</v>
      </c>
      <c r="L39" s="12"/>
      <c r="M39" s="12">
        <v>2</v>
      </c>
      <c r="N39" s="12" t="s">
        <v>29</v>
      </c>
      <c r="O39" s="12"/>
      <c r="P39" s="12">
        <v>4</v>
      </c>
      <c r="Q39" s="12">
        <v>2</v>
      </c>
      <c r="R39" s="12"/>
      <c r="S39" s="12">
        <v>4</v>
      </c>
      <c r="T39" s="12" t="s">
        <v>29</v>
      </c>
      <c r="U39" s="12"/>
      <c r="V39" s="12" t="s">
        <v>29</v>
      </c>
      <c r="W39" s="12">
        <v>2</v>
      </c>
      <c r="X39" s="12"/>
      <c r="Y39" s="12">
        <v>2</v>
      </c>
      <c r="Z39" s="12" t="s">
        <v>29</v>
      </c>
      <c r="AA39" s="12"/>
      <c r="AB39" s="12" t="s">
        <v>29</v>
      </c>
      <c r="AC39" s="12">
        <v>12</v>
      </c>
      <c r="AE39" s="20" t="s">
        <v>29</v>
      </c>
      <c r="AF39" s="20">
        <v>100</v>
      </c>
      <c r="AG39" s="20">
        <f t="shared" ref="AG39:AG102" si="7">P39/(P39+Q39)*100</f>
        <v>66.666666666666657</v>
      </c>
      <c r="AH39" s="20">
        <v>100</v>
      </c>
      <c r="AI39" s="20">
        <v>0</v>
      </c>
      <c r="AJ39" s="20">
        <f>(M39+P39)/(M39+P39+Q39)*100</f>
        <v>75</v>
      </c>
      <c r="AK39" s="20">
        <v>100</v>
      </c>
    </row>
    <row r="40" spans="1:37">
      <c r="A40" s="11">
        <v>5418</v>
      </c>
      <c r="B40" s="6" t="s">
        <v>55</v>
      </c>
      <c r="C40" s="12">
        <v>39</v>
      </c>
      <c r="D40" s="12">
        <v>130</v>
      </c>
      <c r="E40" s="12">
        <f t="shared" si="0"/>
        <v>169</v>
      </c>
      <c r="F40" s="12"/>
      <c r="G40" s="12">
        <v>3</v>
      </c>
      <c r="H40" s="12">
        <v>12</v>
      </c>
      <c r="I40" s="12"/>
      <c r="J40" s="12" t="s">
        <v>29</v>
      </c>
      <c r="K40" s="12">
        <v>1</v>
      </c>
      <c r="L40" s="12"/>
      <c r="M40" s="12">
        <v>11</v>
      </c>
      <c r="N40" s="12" t="s">
        <v>29</v>
      </c>
      <c r="O40" s="12"/>
      <c r="P40" s="12">
        <v>19</v>
      </c>
      <c r="Q40" s="12">
        <v>1</v>
      </c>
      <c r="R40" s="12"/>
      <c r="S40" s="12">
        <v>11</v>
      </c>
      <c r="T40" s="12" t="s">
        <v>29</v>
      </c>
      <c r="U40" s="12"/>
      <c r="V40" s="12">
        <v>8</v>
      </c>
      <c r="W40" s="12">
        <v>1</v>
      </c>
      <c r="X40" s="12"/>
      <c r="Y40" s="12">
        <v>5</v>
      </c>
      <c r="Z40" s="12">
        <v>13</v>
      </c>
      <c r="AA40" s="12"/>
      <c r="AB40" s="12">
        <v>1</v>
      </c>
      <c r="AC40" s="12">
        <v>103</v>
      </c>
      <c r="AE40" s="20">
        <v>0</v>
      </c>
      <c r="AF40" s="20">
        <v>100</v>
      </c>
      <c r="AG40" s="20">
        <f t="shared" si="7"/>
        <v>95</v>
      </c>
      <c r="AH40" s="20">
        <v>100</v>
      </c>
      <c r="AI40" s="20">
        <f t="shared" ref="AI40:AI102" si="8">V40/(V40+W40)*100</f>
        <v>88.888888888888886</v>
      </c>
      <c r="AJ40" s="20">
        <f>(M40+P40)/(K40+M40+P40+Q40)*100</f>
        <v>93.75</v>
      </c>
      <c r="AK40" s="20">
        <f t="shared" ref="AK40:AK102" si="9">Y40/(Y40+Z40)*100</f>
        <v>27.777777777777779</v>
      </c>
    </row>
    <row r="41" spans="1:37">
      <c r="A41" s="11">
        <v>5486</v>
      </c>
      <c r="B41" s="6" t="s">
        <v>56</v>
      </c>
      <c r="C41" s="12">
        <v>29</v>
      </c>
      <c r="D41" s="12">
        <v>104</v>
      </c>
      <c r="E41" s="12">
        <f t="shared" si="0"/>
        <v>133</v>
      </c>
      <c r="F41" s="12"/>
      <c r="G41" s="12" t="s">
        <v>29</v>
      </c>
      <c r="H41" s="12">
        <v>10</v>
      </c>
      <c r="I41" s="12"/>
      <c r="J41" s="12" t="s">
        <v>29</v>
      </c>
      <c r="K41" s="12" t="s">
        <v>29</v>
      </c>
      <c r="L41" s="12"/>
      <c r="M41" s="12">
        <v>8</v>
      </c>
      <c r="N41" s="12" t="s">
        <v>29</v>
      </c>
      <c r="O41" s="12"/>
      <c r="P41" s="12">
        <v>14</v>
      </c>
      <c r="Q41" s="12">
        <v>4</v>
      </c>
      <c r="R41" s="12"/>
      <c r="S41" s="12">
        <v>10</v>
      </c>
      <c r="T41" s="12" t="s">
        <v>29</v>
      </c>
      <c r="U41" s="12"/>
      <c r="V41" s="12">
        <v>4</v>
      </c>
      <c r="W41" s="12">
        <v>4</v>
      </c>
      <c r="X41" s="12"/>
      <c r="Y41" s="12">
        <v>6</v>
      </c>
      <c r="Z41" s="12">
        <v>7</v>
      </c>
      <c r="AA41" s="12"/>
      <c r="AB41" s="12">
        <v>1</v>
      </c>
      <c r="AC41" s="12">
        <v>83</v>
      </c>
      <c r="AE41" s="20" t="s">
        <v>29</v>
      </c>
      <c r="AF41" s="20">
        <v>100</v>
      </c>
      <c r="AG41" s="20">
        <f t="shared" si="7"/>
        <v>77.777777777777786</v>
      </c>
      <c r="AH41" s="20">
        <v>100</v>
      </c>
      <c r="AI41" s="20">
        <f t="shared" si="8"/>
        <v>50</v>
      </c>
      <c r="AJ41" s="20">
        <f>(M41+P41)/(M41+P41+Q41)*100</f>
        <v>84.615384615384613</v>
      </c>
      <c r="AK41" s="20">
        <f t="shared" si="9"/>
        <v>46.153846153846153</v>
      </c>
    </row>
    <row r="42" spans="1:37">
      <c r="A42" s="11">
        <v>5487</v>
      </c>
      <c r="B42" s="6" t="s">
        <v>57</v>
      </c>
      <c r="C42" s="12">
        <v>1014</v>
      </c>
      <c r="D42" s="12">
        <v>3065</v>
      </c>
      <c r="E42" s="12">
        <f t="shared" si="0"/>
        <v>4079</v>
      </c>
      <c r="F42" s="12"/>
      <c r="G42" s="12">
        <v>56</v>
      </c>
      <c r="H42" s="12">
        <v>257</v>
      </c>
      <c r="I42" s="12"/>
      <c r="J42" s="12">
        <v>34</v>
      </c>
      <c r="K42" s="12">
        <v>32</v>
      </c>
      <c r="L42" s="12"/>
      <c r="M42" s="12">
        <v>338</v>
      </c>
      <c r="N42" s="12">
        <v>16</v>
      </c>
      <c r="O42" s="12"/>
      <c r="P42" s="12">
        <v>442</v>
      </c>
      <c r="Q42" s="12">
        <v>60</v>
      </c>
      <c r="R42" s="12"/>
      <c r="S42" s="12">
        <v>293</v>
      </c>
      <c r="T42" s="12">
        <v>20</v>
      </c>
      <c r="U42" s="12"/>
      <c r="V42" s="12">
        <v>149</v>
      </c>
      <c r="W42" s="12">
        <v>40</v>
      </c>
      <c r="X42" s="12"/>
      <c r="Y42" s="12">
        <v>123</v>
      </c>
      <c r="Z42" s="12">
        <v>319</v>
      </c>
      <c r="AA42" s="12"/>
      <c r="AB42" s="12">
        <v>21</v>
      </c>
      <c r="AC42" s="12">
        <v>2381</v>
      </c>
      <c r="AE42" s="20">
        <f t="shared" ref="AE42:AE102" si="10">J42/(J42+K42)*100</f>
        <v>51.515151515151516</v>
      </c>
      <c r="AF42" s="20">
        <f>M42/(M42+N42)*100</f>
        <v>95.480225988700568</v>
      </c>
      <c r="AG42" s="20">
        <f t="shared" si="7"/>
        <v>88.047808764940243</v>
      </c>
      <c r="AH42" s="20">
        <f>S42/(S42+T42)*100</f>
        <v>93.610223642172514</v>
      </c>
      <c r="AI42" s="20">
        <f t="shared" si="8"/>
        <v>78.835978835978835</v>
      </c>
      <c r="AJ42" s="20">
        <f t="shared" ref="AJ42:AJ45" si="11">(J42+M42+P42)/(J42+K42+M42+N42+P42+Q42)*100</f>
        <v>88.286334056399127</v>
      </c>
      <c r="AK42" s="20">
        <f t="shared" si="9"/>
        <v>27.828054298642535</v>
      </c>
    </row>
    <row r="43" spans="1:37">
      <c r="A43" s="11">
        <v>5488</v>
      </c>
      <c r="B43" s="6" t="s">
        <v>58</v>
      </c>
      <c r="C43" s="12">
        <v>11</v>
      </c>
      <c r="D43" s="12">
        <v>38</v>
      </c>
      <c r="E43" s="12">
        <f t="shared" si="0"/>
        <v>49</v>
      </c>
      <c r="F43" s="12"/>
      <c r="G43" s="12" t="s">
        <v>29</v>
      </c>
      <c r="H43" s="12">
        <v>4</v>
      </c>
      <c r="I43" s="12"/>
      <c r="J43" s="12" t="s">
        <v>29</v>
      </c>
      <c r="K43" s="12" t="s">
        <v>29</v>
      </c>
      <c r="L43" s="12"/>
      <c r="M43" s="12">
        <v>3</v>
      </c>
      <c r="N43" s="12" t="s">
        <v>29</v>
      </c>
      <c r="O43" s="12"/>
      <c r="P43" s="12">
        <v>7</v>
      </c>
      <c r="Q43" s="12" t="s">
        <v>29</v>
      </c>
      <c r="R43" s="12"/>
      <c r="S43" s="12">
        <v>4</v>
      </c>
      <c r="T43" s="12" t="s">
        <v>29</v>
      </c>
      <c r="U43" s="12"/>
      <c r="V43" s="12">
        <v>3</v>
      </c>
      <c r="W43" s="12" t="s">
        <v>29</v>
      </c>
      <c r="X43" s="12"/>
      <c r="Y43" s="12">
        <v>1</v>
      </c>
      <c r="Z43" s="12">
        <v>4</v>
      </c>
      <c r="AA43" s="12"/>
      <c r="AB43" s="12" t="s">
        <v>29</v>
      </c>
      <c r="AC43" s="12">
        <v>30</v>
      </c>
      <c r="AE43" s="20" t="s">
        <v>29</v>
      </c>
      <c r="AF43" s="20">
        <v>100</v>
      </c>
      <c r="AG43" s="20">
        <v>100</v>
      </c>
      <c r="AH43" s="20">
        <v>100</v>
      </c>
      <c r="AI43" s="20">
        <v>100</v>
      </c>
      <c r="AJ43" s="20">
        <f>(M43+P43)/(M43+P43)*100</f>
        <v>100</v>
      </c>
      <c r="AK43" s="20">
        <f t="shared" si="9"/>
        <v>20</v>
      </c>
    </row>
    <row r="44" spans="1:37">
      <c r="A44" s="11">
        <v>5492</v>
      </c>
      <c r="B44" s="6" t="s">
        <v>59</v>
      </c>
      <c r="C44" s="12">
        <v>1567</v>
      </c>
      <c r="D44" s="12">
        <v>3701</v>
      </c>
      <c r="E44" s="12">
        <f t="shared" si="0"/>
        <v>5268</v>
      </c>
      <c r="F44" s="12"/>
      <c r="G44" s="12">
        <v>67</v>
      </c>
      <c r="H44" s="12">
        <v>508</v>
      </c>
      <c r="I44" s="12"/>
      <c r="J44" s="12">
        <v>48</v>
      </c>
      <c r="K44" s="12">
        <v>46</v>
      </c>
      <c r="L44" s="12"/>
      <c r="M44" s="12">
        <v>531</v>
      </c>
      <c r="N44" s="12">
        <v>29</v>
      </c>
      <c r="O44" s="12"/>
      <c r="P44" s="12">
        <v>699</v>
      </c>
      <c r="Q44" s="12">
        <v>73</v>
      </c>
      <c r="R44" s="12"/>
      <c r="S44" s="12">
        <v>498</v>
      </c>
      <c r="T44" s="12">
        <v>19</v>
      </c>
      <c r="U44" s="12"/>
      <c r="V44" s="12">
        <v>201</v>
      </c>
      <c r="W44" s="12">
        <v>54</v>
      </c>
      <c r="X44" s="12"/>
      <c r="Y44" s="12">
        <v>182</v>
      </c>
      <c r="Z44" s="12">
        <v>385</v>
      </c>
      <c r="AA44" s="12"/>
      <c r="AB44" s="12">
        <v>40</v>
      </c>
      <c r="AC44" s="12">
        <v>2660</v>
      </c>
      <c r="AE44" s="20">
        <f t="shared" si="10"/>
        <v>51.063829787234042</v>
      </c>
      <c r="AF44" s="20">
        <f t="shared" ref="AF44:AF102" si="12">M44/(M44+N44)*100</f>
        <v>94.821428571428569</v>
      </c>
      <c r="AG44" s="20">
        <f t="shared" si="7"/>
        <v>90.5440414507772</v>
      </c>
      <c r="AH44" s="20">
        <f t="shared" ref="AH44:AH102" si="13">S44/(S44+T44)*100</f>
        <v>96.32495164410058</v>
      </c>
      <c r="AI44" s="20">
        <f>V44/(V44+W44)*100</f>
        <v>78.82352941176471</v>
      </c>
      <c r="AJ44" s="20">
        <f t="shared" si="11"/>
        <v>89.621318373071517</v>
      </c>
      <c r="AK44" s="20">
        <f t="shared" si="9"/>
        <v>32.098765432098766</v>
      </c>
    </row>
    <row r="45" spans="1:37">
      <c r="A45" s="11">
        <v>5493</v>
      </c>
      <c r="B45" s="6" t="s">
        <v>60</v>
      </c>
      <c r="C45" s="12">
        <v>174</v>
      </c>
      <c r="D45" s="12">
        <v>457</v>
      </c>
      <c r="E45" s="12">
        <f t="shared" si="0"/>
        <v>631</v>
      </c>
      <c r="F45" s="12"/>
      <c r="G45" s="12">
        <v>8</v>
      </c>
      <c r="H45" s="12">
        <v>43</v>
      </c>
      <c r="I45" s="12"/>
      <c r="J45" s="12">
        <v>6</v>
      </c>
      <c r="K45" s="12">
        <v>4</v>
      </c>
      <c r="L45" s="12"/>
      <c r="M45" s="12">
        <v>62</v>
      </c>
      <c r="N45" s="12">
        <v>3</v>
      </c>
      <c r="O45" s="12"/>
      <c r="P45" s="12">
        <v>73</v>
      </c>
      <c r="Q45" s="12">
        <v>2</v>
      </c>
      <c r="R45" s="12"/>
      <c r="S45" s="12">
        <v>52</v>
      </c>
      <c r="T45" s="12">
        <v>1</v>
      </c>
      <c r="U45" s="12"/>
      <c r="V45" s="12">
        <v>21</v>
      </c>
      <c r="W45" s="12">
        <v>1</v>
      </c>
      <c r="X45" s="12"/>
      <c r="Y45" s="12">
        <v>17</v>
      </c>
      <c r="Z45" s="12">
        <v>38</v>
      </c>
      <c r="AA45" s="12"/>
      <c r="AB45" s="12">
        <v>8</v>
      </c>
      <c r="AC45" s="12">
        <v>367</v>
      </c>
      <c r="AE45" s="20">
        <f t="shared" si="10"/>
        <v>60</v>
      </c>
      <c r="AF45" s="20">
        <f t="shared" si="12"/>
        <v>95.384615384615387</v>
      </c>
      <c r="AG45" s="20">
        <f t="shared" si="7"/>
        <v>97.333333333333343</v>
      </c>
      <c r="AH45" s="20">
        <f t="shared" si="13"/>
        <v>98.113207547169807</v>
      </c>
      <c r="AI45" s="20">
        <f>V45/(V45+W45)*100</f>
        <v>95.454545454545453</v>
      </c>
      <c r="AJ45" s="20">
        <f t="shared" si="11"/>
        <v>94</v>
      </c>
      <c r="AK45" s="20">
        <f t="shared" si="9"/>
        <v>30.909090909090907</v>
      </c>
    </row>
    <row r="46" spans="1:37">
      <c r="A46" s="11">
        <v>5501</v>
      </c>
      <c r="B46" s="6" t="s">
        <v>62</v>
      </c>
      <c r="C46" s="12">
        <v>55</v>
      </c>
      <c r="D46" s="12">
        <v>145</v>
      </c>
      <c r="E46" s="12">
        <f t="shared" si="0"/>
        <v>200</v>
      </c>
      <c r="F46" s="12"/>
      <c r="G46" s="12" t="s">
        <v>29</v>
      </c>
      <c r="H46" s="12">
        <v>14</v>
      </c>
      <c r="I46" s="12"/>
      <c r="J46" s="12">
        <v>4</v>
      </c>
      <c r="K46" s="12" t="s">
        <v>29</v>
      </c>
      <c r="L46" s="12"/>
      <c r="M46" s="12">
        <v>27</v>
      </c>
      <c r="N46" s="12">
        <v>1</v>
      </c>
      <c r="O46" s="12"/>
      <c r="P46" s="12">
        <v>20</v>
      </c>
      <c r="Q46" s="12">
        <v>1</v>
      </c>
      <c r="R46" s="12"/>
      <c r="S46" s="12">
        <v>17</v>
      </c>
      <c r="T46" s="12">
        <v>1</v>
      </c>
      <c r="U46" s="12"/>
      <c r="V46" s="12">
        <v>3</v>
      </c>
      <c r="W46" s="12" t="s">
        <v>29</v>
      </c>
      <c r="X46" s="12"/>
      <c r="Y46" s="12">
        <v>4</v>
      </c>
      <c r="Z46" s="12">
        <v>12</v>
      </c>
      <c r="AA46" s="12"/>
      <c r="AB46" s="12" t="s">
        <v>29</v>
      </c>
      <c r="AC46" s="12">
        <v>117</v>
      </c>
      <c r="AE46" s="20">
        <v>100</v>
      </c>
      <c r="AF46" s="20">
        <f t="shared" si="12"/>
        <v>96.428571428571431</v>
      </c>
      <c r="AG46" s="20">
        <f t="shared" si="7"/>
        <v>95.238095238095227</v>
      </c>
      <c r="AH46" s="20">
        <f t="shared" si="13"/>
        <v>94.444444444444443</v>
      </c>
      <c r="AI46" s="20">
        <v>100</v>
      </c>
      <c r="AJ46" s="20">
        <f>(J46+M46+P46)/(J46+M46+N46+P46+Q46)*100</f>
        <v>96.226415094339629</v>
      </c>
      <c r="AK46" s="20">
        <f t="shared" si="9"/>
        <v>25</v>
      </c>
    </row>
    <row r="47" spans="1:37">
      <c r="A47" s="11">
        <v>5502</v>
      </c>
      <c r="B47" s="6" t="s">
        <v>63</v>
      </c>
      <c r="C47" s="12">
        <v>80</v>
      </c>
      <c r="D47" s="12">
        <v>207</v>
      </c>
      <c r="E47" s="12">
        <f t="shared" si="0"/>
        <v>287</v>
      </c>
      <c r="F47" s="12"/>
      <c r="G47" s="12">
        <v>6</v>
      </c>
      <c r="H47" s="12">
        <v>22</v>
      </c>
      <c r="I47" s="12"/>
      <c r="J47" s="12">
        <v>1</v>
      </c>
      <c r="K47" s="12">
        <v>1</v>
      </c>
      <c r="L47" s="12"/>
      <c r="M47" s="12">
        <v>24</v>
      </c>
      <c r="N47" s="12">
        <v>1</v>
      </c>
      <c r="O47" s="12"/>
      <c r="P47" s="12">
        <v>42</v>
      </c>
      <c r="Q47" s="12">
        <v>4</v>
      </c>
      <c r="R47" s="12"/>
      <c r="S47" s="12">
        <v>32</v>
      </c>
      <c r="T47" s="12">
        <v>1</v>
      </c>
      <c r="U47" s="12"/>
      <c r="V47" s="12">
        <v>10</v>
      </c>
      <c r="W47" s="12">
        <v>3</v>
      </c>
      <c r="X47" s="12"/>
      <c r="Y47" s="12">
        <v>6</v>
      </c>
      <c r="Z47" s="12">
        <v>25</v>
      </c>
      <c r="AA47" s="12"/>
      <c r="AB47" s="12">
        <v>1</v>
      </c>
      <c r="AC47" s="12">
        <v>154</v>
      </c>
      <c r="AE47" s="20">
        <f t="shared" si="10"/>
        <v>50</v>
      </c>
      <c r="AF47" s="20">
        <f t="shared" si="12"/>
        <v>96</v>
      </c>
      <c r="AG47" s="20">
        <f t="shared" si="7"/>
        <v>91.304347826086953</v>
      </c>
      <c r="AH47" s="20">
        <f t="shared" si="13"/>
        <v>96.969696969696969</v>
      </c>
      <c r="AI47" s="20">
        <f t="shared" si="8"/>
        <v>76.923076923076934</v>
      </c>
      <c r="AJ47" s="20">
        <f t="shared" ref="AJ47:AJ102" si="14">(J47+M47+P47)/(J47+K47+M47+N47+P47+Q47)*100</f>
        <v>91.780821917808225</v>
      </c>
      <c r="AK47" s="20">
        <f t="shared" si="9"/>
        <v>19.35483870967742</v>
      </c>
    </row>
    <row r="48" spans="1:37">
      <c r="A48" s="11">
        <v>5503</v>
      </c>
      <c r="B48" s="6" t="s">
        <v>64</v>
      </c>
      <c r="C48" s="12">
        <v>15</v>
      </c>
      <c r="D48" s="12">
        <v>60</v>
      </c>
      <c r="E48" s="12">
        <f t="shared" si="0"/>
        <v>75</v>
      </c>
      <c r="F48" s="12"/>
      <c r="G48" s="12" t="s">
        <v>29</v>
      </c>
      <c r="H48" s="12">
        <v>3</v>
      </c>
      <c r="I48" s="12"/>
      <c r="J48" s="12" t="s">
        <v>29</v>
      </c>
      <c r="K48" s="12">
        <v>2</v>
      </c>
      <c r="L48" s="12"/>
      <c r="M48" s="12">
        <v>8</v>
      </c>
      <c r="N48" s="12" t="s">
        <v>29</v>
      </c>
      <c r="O48" s="12"/>
      <c r="P48" s="12">
        <v>7</v>
      </c>
      <c r="Q48" s="12" t="s">
        <v>29</v>
      </c>
      <c r="R48" s="12"/>
      <c r="S48" s="12">
        <v>4</v>
      </c>
      <c r="T48" s="12" t="s">
        <v>29</v>
      </c>
      <c r="U48" s="12"/>
      <c r="V48" s="12">
        <v>3</v>
      </c>
      <c r="W48" s="12" t="s">
        <v>29</v>
      </c>
      <c r="X48" s="12"/>
      <c r="Y48" s="12" t="s">
        <v>29</v>
      </c>
      <c r="Z48" s="12">
        <v>5</v>
      </c>
      <c r="AA48" s="12"/>
      <c r="AB48" s="12" t="s">
        <v>29</v>
      </c>
      <c r="AC48" s="12">
        <v>50</v>
      </c>
      <c r="AE48" s="20">
        <v>0</v>
      </c>
      <c r="AF48" s="20">
        <v>100</v>
      </c>
      <c r="AG48" s="20">
        <v>100</v>
      </c>
      <c r="AH48" s="20">
        <v>100</v>
      </c>
      <c r="AI48" s="20">
        <v>100</v>
      </c>
      <c r="AJ48" s="20">
        <f>15/17*100</f>
        <v>88.235294117647058</v>
      </c>
      <c r="AK48" s="20">
        <v>0</v>
      </c>
    </row>
    <row r="49" spans="1:37">
      <c r="A49" s="11">
        <v>5504</v>
      </c>
      <c r="B49" s="6" t="s">
        <v>65</v>
      </c>
      <c r="C49" s="12">
        <v>17</v>
      </c>
      <c r="D49" s="12">
        <v>63</v>
      </c>
      <c r="E49" s="12">
        <f t="shared" si="0"/>
        <v>80</v>
      </c>
      <c r="F49" s="12"/>
      <c r="G49" s="12" t="s">
        <v>29</v>
      </c>
      <c r="H49" s="12">
        <v>8</v>
      </c>
      <c r="I49" s="12"/>
      <c r="J49" s="12" t="s">
        <v>29</v>
      </c>
      <c r="K49" s="12" t="s">
        <v>29</v>
      </c>
      <c r="L49" s="12"/>
      <c r="M49" s="12">
        <v>7</v>
      </c>
      <c r="N49" s="12">
        <v>1</v>
      </c>
      <c r="O49" s="12"/>
      <c r="P49" s="12">
        <v>9</v>
      </c>
      <c r="Q49" s="12" t="s">
        <v>29</v>
      </c>
      <c r="R49" s="12"/>
      <c r="S49" s="12">
        <v>6</v>
      </c>
      <c r="T49" s="12" t="s">
        <v>29</v>
      </c>
      <c r="U49" s="12"/>
      <c r="V49" s="12">
        <v>3</v>
      </c>
      <c r="W49" s="12" t="s">
        <v>29</v>
      </c>
      <c r="X49" s="12"/>
      <c r="Y49" s="12">
        <v>1</v>
      </c>
      <c r="Z49" s="12">
        <v>1</v>
      </c>
      <c r="AA49" s="12"/>
      <c r="AB49" s="12" t="s">
        <v>29</v>
      </c>
      <c r="AC49" s="12">
        <v>53</v>
      </c>
      <c r="AE49" s="20" t="s">
        <v>29</v>
      </c>
      <c r="AF49" s="20">
        <f t="shared" si="12"/>
        <v>87.5</v>
      </c>
      <c r="AG49" s="20">
        <v>100</v>
      </c>
      <c r="AH49" s="20">
        <v>100</v>
      </c>
      <c r="AI49" s="20">
        <v>100</v>
      </c>
      <c r="AJ49" s="20">
        <f>16/17*100</f>
        <v>94.117647058823522</v>
      </c>
      <c r="AK49" s="20">
        <f t="shared" si="9"/>
        <v>50</v>
      </c>
    </row>
    <row r="50" spans="1:37">
      <c r="A50" s="11">
        <v>5505</v>
      </c>
      <c r="B50" s="6" t="s">
        <v>66</v>
      </c>
      <c r="C50" s="12">
        <v>28</v>
      </c>
      <c r="D50" s="12">
        <v>100</v>
      </c>
      <c r="E50" s="12">
        <f t="shared" si="0"/>
        <v>128</v>
      </c>
      <c r="F50" s="12"/>
      <c r="G50" s="12" t="s">
        <v>29</v>
      </c>
      <c r="H50" s="12">
        <v>11</v>
      </c>
      <c r="I50" s="12"/>
      <c r="J50" s="12">
        <v>1</v>
      </c>
      <c r="K50" s="12" t="s">
        <v>29</v>
      </c>
      <c r="L50" s="12"/>
      <c r="M50" s="12">
        <v>13</v>
      </c>
      <c r="N50" s="12" t="s">
        <v>29</v>
      </c>
      <c r="O50" s="12"/>
      <c r="P50" s="12">
        <v>11</v>
      </c>
      <c r="Q50" s="12">
        <v>4</v>
      </c>
      <c r="R50" s="12"/>
      <c r="S50" s="12">
        <v>9</v>
      </c>
      <c r="T50" s="12">
        <v>1</v>
      </c>
      <c r="U50" s="12"/>
      <c r="V50" s="12">
        <v>2</v>
      </c>
      <c r="W50" s="12">
        <v>3</v>
      </c>
      <c r="X50" s="12"/>
      <c r="Y50" s="12">
        <v>3</v>
      </c>
      <c r="Z50" s="12">
        <v>8</v>
      </c>
      <c r="AA50" s="12"/>
      <c r="AB50" s="12" t="s">
        <v>29</v>
      </c>
      <c r="AC50" s="12">
        <v>77</v>
      </c>
      <c r="AE50" s="20">
        <v>100</v>
      </c>
      <c r="AF50" s="20">
        <v>100</v>
      </c>
      <c r="AG50" s="20">
        <f t="shared" si="7"/>
        <v>73.333333333333329</v>
      </c>
      <c r="AH50" s="20">
        <f t="shared" si="13"/>
        <v>90</v>
      </c>
      <c r="AI50" s="20">
        <f t="shared" si="8"/>
        <v>40</v>
      </c>
      <c r="AJ50" s="20">
        <f>25/29*100</f>
        <v>86.206896551724128</v>
      </c>
      <c r="AK50" s="20">
        <f t="shared" si="9"/>
        <v>27.27272727272727</v>
      </c>
    </row>
    <row r="51" spans="1:37">
      <c r="A51" s="11">
        <v>5601</v>
      </c>
      <c r="B51" s="6" t="s">
        <v>68</v>
      </c>
      <c r="C51" s="12">
        <v>49</v>
      </c>
      <c r="D51" s="12">
        <v>131</v>
      </c>
      <c r="E51" s="12">
        <f t="shared" si="0"/>
        <v>180</v>
      </c>
      <c r="F51" s="12"/>
      <c r="G51" s="12" t="s">
        <v>29</v>
      </c>
      <c r="H51" s="12">
        <v>16</v>
      </c>
      <c r="I51" s="12"/>
      <c r="J51" s="12" t="s">
        <v>29</v>
      </c>
      <c r="K51" s="12">
        <v>2</v>
      </c>
      <c r="L51" s="12"/>
      <c r="M51" s="12">
        <v>19</v>
      </c>
      <c r="N51" s="12" t="s">
        <v>29</v>
      </c>
      <c r="O51" s="12"/>
      <c r="P51" s="12">
        <v>21</v>
      </c>
      <c r="Q51" s="12">
        <v>1</v>
      </c>
      <c r="R51" s="12"/>
      <c r="S51" s="12">
        <v>14</v>
      </c>
      <c r="T51" s="12" t="s">
        <v>29</v>
      </c>
      <c r="U51" s="12"/>
      <c r="V51" s="12">
        <v>7</v>
      </c>
      <c r="W51" s="12">
        <v>1</v>
      </c>
      <c r="X51" s="12"/>
      <c r="Y51" s="12">
        <v>7</v>
      </c>
      <c r="Z51" s="12">
        <v>13</v>
      </c>
      <c r="AA51" s="12"/>
      <c r="AB51" s="12">
        <v>2</v>
      </c>
      <c r="AC51" s="12">
        <v>99</v>
      </c>
      <c r="AE51" s="20">
        <v>0</v>
      </c>
      <c r="AF51" s="20">
        <v>100</v>
      </c>
      <c r="AG51" s="20">
        <f t="shared" si="7"/>
        <v>95.454545454545453</v>
      </c>
      <c r="AH51" s="20">
        <v>100</v>
      </c>
      <c r="AI51" s="20">
        <f t="shared" si="8"/>
        <v>87.5</v>
      </c>
      <c r="AJ51" s="20">
        <f>40/43*100</f>
        <v>93.023255813953483</v>
      </c>
      <c r="AK51" s="20">
        <f t="shared" si="9"/>
        <v>35</v>
      </c>
    </row>
    <row r="52" spans="1:37">
      <c r="A52" s="11">
        <v>5602</v>
      </c>
      <c r="B52" s="6" t="s">
        <v>69</v>
      </c>
      <c r="C52" s="12">
        <v>2</v>
      </c>
      <c r="D52" s="12">
        <v>8</v>
      </c>
      <c r="E52" s="12">
        <f t="shared" si="0"/>
        <v>10</v>
      </c>
      <c r="F52" s="12"/>
      <c r="G52" s="12" t="s">
        <v>29</v>
      </c>
      <c r="H52" s="12" t="s">
        <v>29</v>
      </c>
      <c r="I52" s="12"/>
      <c r="J52" s="12" t="s">
        <v>29</v>
      </c>
      <c r="K52" s="12" t="s">
        <v>29</v>
      </c>
      <c r="L52" s="12"/>
      <c r="M52" s="12" t="s">
        <v>29</v>
      </c>
      <c r="N52" s="12" t="s">
        <v>29</v>
      </c>
      <c r="O52" s="12"/>
      <c r="P52" s="12">
        <v>2</v>
      </c>
      <c r="Q52" s="12" t="s">
        <v>29</v>
      </c>
      <c r="R52" s="12"/>
      <c r="S52" s="12">
        <v>2</v>
      </c>
      <c r="T52" s="12" t="s">
        <v>29</v>
      </c>
      <c r="U52" s="12"/>
      <c r="V52" s="12" t="s">
        <v>29</v>
      </c>
      <c r="W52" s="12" t="s">
        <v>29</v>
      </c>
      <c r="X52" s="12"/>
      <c r="Y52" s="12">
        <v>3</v>
      </c>
      <c r="Z52" s="12">
        <v>12</v>
      </c>
      <c r="AA52" s="12"/>
      <c r="AB52" s="12" t="s">
        <v>29</v>
      </c>
      <c r="AC52" s="12">
        <v>8</v>
      </c>
      <c r="AE52" s="20" t="s">
        <v>29</v>
      </c>
      <c r="AF52" s="20" t="s">
        <v>29</v>
      </c>
      <c r="AG52" s="20">
        <v>100</v>
      </c>
      <c r="AH52" s="20">
        <v>100</v>
      </c>
      <c r="AI52" s="20" t="s">
        <v>29</v>
      </c>
      <c r="AJ52" s="20">
        <v>100</v>
      </c>
      <c r="AK52" s="20">
        <f t="shared" si="9"/>
        <v>20</v>
      </c>
    </row>
    <row r="53" spans="1:37">
      <c r="A53" s="11">
        <v>5603</v>
      </c>
      <c r="B53" s="6" t="s">
        <v>70</v>
      </c>
      <c r="C53" s="12">
        <v>15</v>
      </c>
      <c r="D53" s="12">
        <v>101</v>
      </c>
      <c r="E53" s="12">
        <f t="shared" si="0"/>
        <v>116</v>
      </c>
      <c r="F53" s="12"/>
      <c r="G53" s="12">
        <v>2</v>
      </c>
      <c r="H53" s="12">
        <v>9</v>
      </c>
      <c r="I53" s="12"/>
      <c r="J53" s="12" t="s">
        <v>29</v>
      </c>
      <c r="K53" s="12">
        <v>1</v>
      </c>
      <c r="L53" s="12"/>
      <c r="M53" s="12">
        <v>4</v>
      </c>
      <c r="N53" s="12">
        <v>2</v>
      </c>
      <c r="O53" s="12"/>
      <c r="P53" s="12">
        <v>6</v>
      </c>
      <c r="Q53" s="12">
        <v>1</v>
      </c>
      <c r="R53" s="12"/>
      <c r="S53" s="12">
        <v>5</v>
      </c>
      <c r="T53" s="12" t="s">
        <v>29</v>
      </c>
      <c r="U53" s="12"/>
      <c r="V53" s="12">
        <v>1</v>
      </c>
      <c r="W53" s="12">
        <v>1</v>
      </c>
      <c r="X53" s="12"/>
      <c r="Y53" s="12">
        <v>3</v>
      </c>
      <c r="Z53" s="12">
        <v>14</v>
      </c>
      <c r="AA53" s="12"/>
      <c r="AB53" s="12" t="s">
        <v>29</v>
      </c>
      <c r="AC53" s="12">
        <v>76</v>
      </c>
      <c r="AE53" s="20">
        <v>0</v>
      </c>
      <c r="AF53" s="20">
        <f t="shared" si="12"/>
        <v>66.666666666666657</v>
      </c>
      <c r="AG53" s="20">
        <f t="shared" si="7"/>
        <v>85.714285714285708</v>
      </c>
      <c r="AH53" s="20">
        <v>100</v>
      </c>
      <c r="AI53" s="20">
        <f t="shared" si="8"/>
        <v>50</v>
      </c>
      <c r="AJ53" s="20">
        <f>10/14*100</f>
        <v>71.428571428571431</v>
      </c>
      <c r="AK53" s="20">
        <f t="shared" si="9"/>
        <v>17.647058823529413</v>
      </c>
    </row>
    <row r="54" spans="1:37">
      <c r="A54" s="11">
        <v>5604</v>
      </c>
      <c r="B54" s="6" t="s">
        <v>71</v>
      </c>
      <c r="C54" s="12">
        <v>32</v>
      </c>
      <c r="D54" s="12">
        <v>132</v>
      </c>
      <c r="E54" s="12">
        <f t="shared" si="0"/>
        <v>164</v>
      </c>
      <c r="F54" s="12"/>
      <c r="G54" s="12" t="s">
        <v>29</v>
      </c>
      <c r="H54" s="12">
        <v>16</v>
      </c>
      <c r="I54" s="12"/>
      <c r="J54" s="12" t="s">
        <v>29</v>
      </c>
      <c r="K54" s="12">
        <v>2</v>
      </c>
      <c r="L54" s="12"/>
      <c r="M54" s="12">
        <v>14</v>
      </c>
      <c r="N54" s="12">
        <v>2</v>
      </c>
      <c r="O54" s="12"/>
      <c r="P54" s="12">
        <v>14</v>
      </c>
      <c r="Q54" s="12" t="s">
        <v>29</v>
      </c>
      <c r="R54" s="12"/>
      <c r="S54" s="12">
        <v>10</v>
      </c>
      <c r="T54" s="12" t="s">
        <v>29</v>
      </c>
      <c r="U54" s="12"/>
      <c r="V54" s="12">
        <v>4</v>
      </c>
      <c r="W54" s="12" t="s">
        <v>29</v>
      </c>
      <c r="X54" s="12"/>
      <c r="Y54" s="12">
        <v>2</v>
      </c>
      <c r="Z54" s="12">
        <v>8</v>
      </c>
      <c r="AA54" s="12"/>
      <c r="AB54" s="12">
        <v>1</v>
      </c>
      <c r="AC54" s="12">
        <v>98</v>
      </c>
      <c r="AE54" s="20">
        <v>0</v>
      </c>
      <c r="AF54" s="20">
        <f t="shared" si="12"/>
        <v>87.5</v>
      </c>
      <c r="AG54" s="20">
        <v>100</v>
      </c>
      <c r="AH54" s="20">
        <v>100</v>
      </c>
      <c r="AI54" s="20">
        <v>100</v>
      </c>
      <c r="AJ54" s="20">
        <f>28/32*100</f>
        <v>87.5</v>
      </c>
      <c r="AK54" s="20">
        <f t="shared" si="9"/>
        <v>20</v>
      </c>
    </row>
    <row r="55" spans="1:37">
      <c r="A55" s="11">
        <v>5605</v>
      </c>
      <c r="B55" s="6" t="s">
        <v>72</v>
      </c>
      <c r="C55" s="12">
        <v>25</v>
      </c>
      <c r="D55" s="12">
        <v>71</v>
      </c>
      <c r="E55" s="12">
        <f t="shared" si="0"/>
        <v>96</v>
      </c>
      <c r="F55" s="12"/>
      <c r="G55" s="12" t="s">
        <v>29</v>
      </c>
      <c r="H55" s="12">
        <v>6</v>
      </c>
      <c r="I55" s="12"/>
      <c r="J55" s="12">
        <v>1</v>
      </c>
      <c r="K55" s="12" t="s">
        <v>29</v>
      </c>
      <c r="L55" s="12"/>
      <c r="M55" s="12">
        <v>8</v>
      </c>
      <c r="N55" s="12">
        <v>1</v>
      </c>
      <c r="O55" s="12"/>
      <c r="P55" s="12">
        <v>13</v>
      </c>
      <c r="Q55" s="12">
        <v>3</v>
      </c>
      <c r="R55" s="12"/>
      <c r="S55" s="12">
        <v>11</v>
      </c>
      <c r="T55" s="12">
        <v>2</v>
      </c>
      <c r="U55" s="12"/>
      <c r="V55" s="12">
        <v>2</v>
      </c>
      <c r="W55" s="12">
        <v>1</v>
      </c>
      <c r="X55" s="12"/>
      <c r="Y55" s="12">
        <v>19</v>
      </c>
      <c r="Z55" s="12">
        <v>71</v>
      </c>
      <c r="AA55" s="12"/>
      <c r="AB55" s="12">
        <v>1</v>
      </c>
      <c r="AC55" s="12">
        <v>53</v>
      </c>
      <c r="AE55" s="20">
        <v>100</v>
      </c>
      <c r="AF55" s="20">
        <f t="shared" si="12"/>
        <v>88.888888888888886</v>
      </c>
      <c r="AG55" s="20">
        <f t="shared" si="7"/>
        <v>81.25</v>
      </c>
      <c r="AH55" s="20">
        <f t="shared" si="13"/>
        <v>84.615384615384613</v>
      </c>
      <c r="AI55" s="20">
        <f t="shared" si="8"/>
        <v>66.666666666666657</v>
      </c>
      <c r="AJ55" s="20">
        <f>22/26*100</f>
        <v>84.615384615384613</v>
      </c>
      <c r="AK55" s="20">
        <f t="shared" si="9"/>
        <v>21.111111111111111</v>
      </c>
    </row>
    <row r="56" spans="1:37">
      <c r="A56" s="11">
        <v>5606</v>
      </c>
      <c r="B56" s="6" t="s">
        <v>73</v>
      </c>
      <c r="C56" s="12">
        <v>233</v>
      </c>
      <c r="D56" s="12">
        <v>651</v>
      </c>
      <c r="E56" s="12">
        <f t="shared" si="0"/>
        <v>884</v>
      </c>
      <c r="F56" s="12"/>
      <c r="G56" s="12">
        <v>10</v>
      </c>
      <c r="H56" s="12">
        <v>90</v>
      </c>
      <c r="I56" s="12"/>
      <c r="J56" s="12">
        <v>13</v>
      </c>
      <c r="K56" s="12">
        <v>7</v>
      </c>
      <c r="L56" s="12"/>
      <c r="M56" s="12">
        <v>93</v>
      </c>
      <c r="N56" s="12">
        <v>6</v>
      </c>
      <c r="O56" s="12"/>
      <c r="P56" s="12">
        <v>93</v>
      </c>
      <c r="Q56" s="12">
        <v>10</v>
      </c>
      <c r="R56" s="12"/>
      <c r="S56" s="12">
        <v>65</v>
      </c>
      <c r="T56" s="12">
        <v>1</v>
      </c>
      <c r="U56" s="12"/>
      <c r="V56" s="12">
        <v>28</v>
      </c>
      <c r="W56" s="12">
        <v>9</v>
      </c>
      <c r="X56" s="12"/>
      <c r="Y56" s="12">
        <v>12</v>
      </c>
      <c r="Z56" s="12">
        <v>36</v>
      </c>
      <c r="AA56" s="12"/>
      <c r="AB56" s="12">
        <v>5</v>
      </c>
      <c r="AC56" s="12">
        <v>467</v>
      </c>
      <c r="AE56" s="20">
        <f t="shared" si="10"/>
        <v>65</v>
      </c>
      <c r="AF56" s="20">
        <f t="shared" si="12"/>
        <v>93.939393939393938</v>
      </c>
      <c r="AG56" s="20">
        <f t="shared" si="7"/>
        <v>90.291262135922338</v>
      </c>
      <c r="AH56" s="20">
        <f t="shared" si="13"/>
        <v>98.484848484848484</v>
      </c>
      <c r="AI56" s="20">
        <f t="shared" si="8"/>
        <v>75.675675675675677</v>
      </c>
      <c r="AJ56" s="20">
        <f t="shared" si="14"/>
        <v>89.63963963963964</v>
      </c>
      <c r="AK56" s="20">
        <f t="shared" si="9"/>
        <v>25</v>
      </c>
    </row>
    <row r="57" spans="1:37">
      <c r="A57" s="11">
        <v>5607</v>
      </c>
      <c r="B57" s="6" t="s">
        <v>74</v>
      </c>
      <c r="C57" s="12">
        <v>112</v>
      </c>
      <c r="D57" s="12">
        <v>343</v>
      </c>
      <c r="E57" s="12">
        <f t="shared" si="0"/>
        <v>455</v>
      </c>
      <c r="F57" s="12"/>
      <c r="G57" s="12">
        <v>9</v>
      </c>
      <c r="H57" s="12">
        <v>31</v>
      </c>
      <c r="I57" s="12"/>
      <c r="J57" s="12">
        <v>5</v>
      </c>
      <c r="K57" s="12">
        <v>1</v>
      </c>
      <c r="L57" s="12"/>
      <c r="M57" s="12">
        <v>31</v>
      </c>
      <c r="N57" s="12">
        <v>1</v>
      </c>
      <c r="O57" s="12"/>
      <c r="P57" s="12">
        <v>49</v>
      </c>
      <c r="Q57" s="12">
        <v>4</v>
      </c>
      <c r="R57" s="12"/>
      <c r="S57" s="12">
        <v>31</v>
      </c>
      <c r="T57" s="12">
        <v>3</v>
      </c>
      <c r="U57" s="12"/>
      <c r="V57" s="12">
        <v>18</v>
      </c>
      <c r="W57" s="12">
        <v>1</v>
      </c>
      <c r="X57" s="12"/>
      <c r="Y57" s="12">
        <v>2</v>
      </c>
      <c r="Z57" s="12">
        <v>2</v>
      </c>
      <c r="AA57" s="12"/>
      <c r="AB57" s="12">
        <v>6</v>
      </c>
      <c r="AC57" s="12">
        <v>270</v>
      </c>
      <c r="AE57" s="20">
        <f t="shared" si="10"/>
        <v>83.333333333333343</v>
      </c>
      <c r="AF57" s="20">
        <f t="shared" si="12"/>
        <v>96.875</v>
      </c>
      <c r="AG57" s="20">
        <f t="shared" si="7"/>
        <v>92.452830188679243</v>
      </c>
      <c r="AH57" s="20">
        <f t="shared" si="13"/>
        <v>91.17647058823529</v>
      </c>
      <c r="AI57" s="20">
        <f t="shared" si="8"/>
        <v>94.73684210526315</v>
      </c>
      <c r="AJ57" s="20">
        <f>(J57+M57+P57)/(J57+K57+M57+N57+P57+Q57)*100</f>
        <v>93.406593406593402</v>
      </c>
      <c r="AK57" s="20">
        <f t="shared" si="9"/>
        <v>50</v>
      </c>
    </row>
    <row r="58" spans="1:37">
      <c r="A58" s="11">
        <v>5608</v>
      </c>
      <c r="B58" s="6" t="s">
        <v>75</v>
      </c>
      <c r="C58" s="12">
        <v>10</v>
      </c>
      <c r="D58" s="12">
        <v>49</v>
      </c>
      <c r="E58" s="12">
        <f t="shared" si="0"/>
        <v>59</v>
      </c>
      <c r="F58" s="12"/>
      <c r="G58" s="12" t="s">
        <v>29</v>
      </c>
      <c r="H58" s="12">
        <v>7</v>
      </c>
      <c r="I58" s="12"/>
      <c r="J58" s="12">
        <v>1</v>
      </c>
      <c r="K58" s="12" t="s">
        <v>29</v>
      </c>
      <c r="L58" s="12"/>
      <c r="M58" s="12">
        <v>2</v>
      </c>
      <c r="N58" s="12">
        <v>1</v>
      </c>
      <c r="O58" s="12"/>
      <c r="P58" s="12">
        <v>5</v>
      </c>
      <c r="Q58" s="12" t="s">
        <v>29</v>
      </c>
      <c r="R58" s="12"/>
      <c r="S58" s="12">
        <v>3</v>
      </c>
      <c r="T58" s="12" t="s">
        <v>29</v>
      </c>
      <c r="U58" s="12"/>
      <c r="V58" s="12">
        <v>2</v>
      </c>
      <c r="W58" s="12" t="s">
        <v>29</v>
      </c>
      <c r="X58" s="12"/>
      <c r="Y58" s="12">
        <v>2</v>
      </c>
      <c r="Z58" s="12">
        <v>4</v>
      </c>
      <c r="AA58" s="12"/>
      <c r="AB58" s="12" t="s">
        <v>29</v>
      </c>
      <c r="AC58" s="12">
        <v>39</v>
      </c>
      <c r="AE58" s="20">
        <v>100</v>
      </c>
      <c r="AF58" s="20">
        <f t="shared" si="12"/>
        <v>66.666666666666657</v>
      </c>
      <c r="AG58" s="20">
        <v>100</v>
      </c>
      <c r="AH58" s="20">
        <v>100</v>
      </c>
      <c r="AI58" s="20">
        <v>100</v>
      </c>
      <c r="AJ58" s="20">
        <f>8/9*100</f>
        <v>88.888888888888886</v>
      </c>
      <c r="AK58" s="20">
        <f t="shared" si="9"/>
        <v>33.333333333333329</v>
      </c>
    </row>
    <row r="59" spans="1:37">
      <c r="A59" s="11">
        <v>5610</v>
      </c>
      <c r="B59" s="6" t="s">
        <v>76</v>
      </c>
      <c r="C59" s="12">
        <v>15</v>
      </c>
      <c r="D59" s="12">
        <v>61</v>
      </c>
      <c r="E59" s="12">
        <f t="shared" si="0"/>
        <v>76</v>
      </c>
      <c r="F59" s="12"/>
      <c r="G59" s="12" t="s">
        <v>29</v>
      </c>
      <c r="H59" s="12">
        <v>4</v>
      </c>
      <c r="I59" s="12"/>
      <c r="J59" s="12" t="s">
        <v>29</v>
      </c>
      <c r="K59" s="12" t="s">
        <v>29</v>
      </c>
      <c r="L59" s="12"/>
      <c r="M59" s="12">
        <v>4</v>
      </c>
      <c r="N59" s="12">
        <v>1</v>
      </c>
      <c r="O59" s="12"/>
      <c r="P59" s="12">
        <v>8</v>
      </c>
      <c r="Q59" s="12">
        <v>1</v>
      </c>
      <c r="R59" s="12"/>
      <c r="S59" s="12">
        <v>5</v>
      </c>
      <c r="T59" s="12">
        <v>1</v>
      </c>
      <c r="U59" s="12"/>
      <c r="V59" s="12">
        <v>3</v>
      </c>
      <c r="W59" s="12" t="s">
        <v>29</v>
      </c>
      <c r="X59" s="12"/>
      <c r="Y59" s="12">
        <v>2</v>
      </c>
      <c r="Z59" s="12">
        <v>9</v>
      </c>
      <c r="AA59" s="12"/>
      <c r="AB59" s="12">
        <v>1</v>
      </c>
      <c r="AC59" s="12">
        <v>51</v>
      </c>
      <c r="AE59" s="20" t="s">
        <v>29</v>
      </c>
      <c r="AF59" s="20">
        <f t="shared" si="12"/>
        <v>80</v>
      </c>
      <c r="AG59" s="20">
        <f t="shared" si="7"/>
        <v>88.888888888888886</v>
      </c>
      <c r="AH59" s="20">
        <f t="shared" si="13"/>
        <v>83.333333333333343</v>
      </c>
      <c r="AI59" s="20">
        <v>100</v>
      </c>
      <c r="AJ59" s="20">
        <f>12/14*100</f>
        <v>85.714285714285708</v>
      </c>
      <c r="AK59" s="20">
        <f t="shared" si="9"/>
        <v>18.181818181818183</v>
      </c>
    </row>
    <row r="60" spans="1:37">
      <c r="A60" s="11">
        <v>5611</v>
      </c>
      <c r="B60" s="6" t="s">
        <v>77</v>
      </c>
      <c r="C60" s="12">
        <v>12</v>
      </c>
      <c r="D60" s="12">
        <v>81</v>
      </c>
      <c r="E60" s="12">
        <f t="shared" si="0"/>
        <v>93</v>
      </c>
      <c r="F60" s="12"/>
      <c r="G60" s="12" t="s">
        <v>29</v>
      </c>
      <c r="H60" s="12">
        <v>11</v>
      </c>
      <c r="I60" s="12"/>
      <c r="J60" s="12" t="s">
        <v>29</v>
      </c>
      <c r="K60" s="12" t="s">
        <v>29</v>
      </c>
      <c r="L60" s="12"/>
      <c r="M60" s="12">
        <v>5</v>
      </c>
      <c r="N60" s="12" t="s">
        <v>29</v>
      </c>
      <c r="O60" s="12"/>
      <c r="P60" s="12">
        <v>4</v>
      </c>
      <c r="Q60" s="12" t="s">
        <v>29</v>
      </c>
      <c r="R60" s="12"/>
      <c r="S60" s="12">
        <v>2</v>
      </c>
      <c r="T60" s="12" t="s">
        <v>29</v>
      </c>
      <c r="U60" s="12"/>
      <c r="V60" s="12">
        <v>2</v>
      </c>
      <c r="W60" s="12" t="s">
        <v>29</v>
      </c>
      <c r="X60" s="12"/>
      <c r="Y60" s="12">
        <v>10</v>
      </c>
      <c r="Z60" s="12">
        <v>28</v>
      </c>
      <c r="AA60" s="12"/>
      <c r="AB60" s="12">
        <v>1</v>
      </c>
      <c r="AC60" s="12">
        <v>61</v>
      </c>
      <c r="AE60" s="20" t="s">
        <v>29</v>
      </c>
      <c r="AF60" s="20">
        <v>100</v>
      </c>
      <c r="AG60" s="20">
        <v>100</v>
      </c>
      <c r="AH60" s="20">
        <v>100</v>
      </c>
      <c r="AI60" s="20">
        <v>100</v>
      </c>
      <c r="AJ60" s="20">
        <v>100</v>
      </c>
      <c r="AK60" s="20">
        <f t="shared" si="9"/>
        <v>26.315789473684209</v>
      </c>
    </row>
    <row r="61" spans="1:37">
      <c r="A61" s="11">
        <v>5612</v>
      </c>
      <c r="B61" s="6" t="s">
        <v>78</v>
      </c>
      <c r="C61" s="12">
        <v>129</v>
      </c>
      <c r="D61" s="12">
        <v>350</v>
      </c>
      <c r="E61" s="12">
        <f t="shared" si="0"/>
        <v>479</v>
      </c>
      <c r="F61" s="12"/>
      <c r="G61" s="12">
        <v>12</v>
      </c>
      <c r="H61" s="12">
        <v>30</v>
      </c>
      <c r="I61" s="12"/>
      <c r="J61" s="12">
        <v>6</v>
      </c>
      <c r="K61" s="12">
        <v>4</v>
      </c>
      <c r="L61" s="12"/>
      <c r="M61" s="12">
        <v>42</v>
      </c>
      <c r="N61" s="12">
        <v>1</v>
      </c>
      <c r="O61" s="12"/>
      <c r="P61" s="12">
        <v>58</v>
      </c>
      <c r="Q61" s="12">
        <v>4</v>
      </c>
      <c r="R61" s="12"/>
      <c r="S61" s="12">
        <v>40</v>
      </c>
      <c r="T61" s="12" t="s">
        <v>29</v>
      </c>
      <c r="U61" s="12"/>
      <c r="V61" s="12">
        <v>18</v>
      </c>
      <c r="W61" s="12">
        <v>4</v>
      </c>
      <c r="X61" s="12"/>
      <c r="Y61" s="12" t="s">
        <v>29</v>
      </c>
      <c r="Z61" s="12" t="s">
        <v>29</v>
      </c>
      <c r="AA61" s="12"/>
      <c r="AB61" s="12">
        <v>1</v>
      </c>
      <c r="AC61" s="12">
        <v>283</v>
      </c>
      <c r="AE61" s="20">
        <f t="shared" si="10"/>
        <v>60</v>
      </c>
      <c r="AF61" s="20">
        <f t="shared" si="12"/>
        <v>97.674418604651152</v>
      </c>
      <c r="AG61" s="20">
        <f t="shared" si="7"/>
        <v>93.548387096774192</v>
      </c>
      <c r="AH61" s="20">
        <v>100</v>
      </c>
      <c r="AI61" s="20">
        <f t="shared" si="8"/>
        <v>81.818181818181827</v>
      </c>
      <c r="AJ61" s="20">
        <f t="shared" si="14"/>
        <v>92.173913043478265</v>
      </c>
      <c r="AK61" s="20" t="s">
        <v>29</v>
      </c>
    </row>
    <row r="62" spans="1:37">
      <c r="A62" s="11">
        <v>5696</v>
      </c>
      <c r="B62" s="6" t="s">
        <v>79</v>
      </c>
      <c r="C62" s="12">
        <v>44</v>
      </c>
      <c r="D62" s="12">
        <v>149</v>
      </c>
      <c r="E62" s="12">
        <f t="shared" si="0"/>
        <v>193</v>
      </c>
      <c r="F62" s="12"/>
      <c r="G62" s="12">
        <v>6</v>
      </c>
      <c r="H62" s="12">
        <v>16</v>
      </c>
      <c r="I62" s="12"/>
      <c r="J62" s="12">
        <v>2</v>
      </c>
      <c r="K62" s="12">
        <v>3</v>
      </c>
      <c r="L62" s="12"/>
      <c r="M62" s="12">
        <v>23</v>
      </c>
      <c r="N62" s="12">
        <v>1</v>
      </c>
      <c r="O62" s="12"/>
      <c r="P62" s="12">
        <v>13</v>
      </c>
      <c r="Q62" s="12">
        <v>1</v>
      </c>
      <c r="R62" s="12"/>
      <c r="S62" s="12">
        <v>11</v>
      </c>
      <c r="T62" s="12" t="s">
        <v>29</v>
      </c>
      <c r="U62" s="12"/>
      <c r="V62" s="12">
        <v>2</v>
      </c>
      <c r="W62" s="12">
        <v>1</v>
      </c>
      <c r="X62" s="12"/>
      <c r="Y62" s="12" t="s">
        <v>29</v>
      </c>
      <c r="Z62" s="12">
        <v>14</v>
      </c>
      <c r="AA62" s="12"/>
      <c r="AB62" s="12" t="s">
        <v>29</v>
      </c>
      <c r="AC62" s="12">
        <v>114</v>
      </c>
      <c r="AE62" s="20">
        <f t="shared" si="10"/>
        <v>40</v>
      </c>
      <c r="AF62" s="20">
        <f t="shared" si="12"/>
        <v>95.833333333333343</v>
      </c>
      <c r="AG62" s="20">
        <f t="shared" si="7"/>
        <v>92.857142857142861</v>
      </c>
      <c r="AH62" s="20">
        <v>100</v>
      </c>
      <c r="AI62" s="20">
        <f t="shared" si="8"/>
        <v>66.666666666666657</v>
      </c>
      <c r="AJ62" s="20">
        <f t="shared" si="14"/>
        <v>88.372093023255815</v>
      </c>
      <c r="AK62" s="20">
        <v>0</v>
      </c>
    </row>
    <row r="63" spans="1:37">
      <c r="A63" s="11">
        <v>5697</v>
      </c>
      <c r="B63" s="6" t="s">
        <v>80</v>
      </c>
      <c r="C63" s="12">
        <v>2</v>
      </c>
      <c r="D63" s="12">
        <v>2</v>
      </c>
      <c r="E63" s="12">
        <f t="shared" si="0"/>
        <v>4</v>
      </c>
      <c r="F63" s="12"/>
      <c r="G63" s="12" t="s">
        <v>29</v>
      </c>
      <c r="H63" s="12" t="s">
        <v>29</v>
      </c>
      <c r="I63" s="12"/>
      <c r="J63" s="12" t="s">
        <v>29</v>
      </c>
      <c r="K63" s="12" t="s">
        <v>29</v>
      </c>
      <c r="L63" s="12"/>
      <c r="M63" s="12">
        <v>2</v>
      </c>
      <c r="N63" s="12" t="s">
        <v>29</v>
      </c>
      <c r="O63" s="12"/>
      <c r="P63" s="12" t="s">
        <v>29</v>
      </c>
      <c r="Q63" s="12" t="s">
        <v>29</v>
      </c>
      <c r="R63" s="12"/>
      <c r="S63" s="12" t="s">
        <v>29</v>
      </c>
      <c r="T63" s="12" t="s">
        <v>29</v>
      </c>
      <c r="U63" s="12"/>
      <c r="V63" s="12" t="s">
        <v>29</v>
      </c>
      <c r="W63" s="12" t="s">
        <v>29</v>
      </c>
      <c r="X63" s="12"/>
      <c r="Y63" s="12" t="s">
        <v>29</v>
      </c>
      <c r="Z63" s="12" t="s">
        <v>29</v>
      </c>
      <c r="AA63" s="12"/>
      <c r="AB63" s="12" t="s">
        <v>29</v>
      </c>
      <c r="AC63" s="12">
        <v>2</v>
      </c>
      <c r="AE63" s="20" t="s">
        <v>29</v>
      </c>
      <c r="AF63" s="20">
        <v>100</v>
      </c>
      <c r="AG63" s="20" t="s">
        <v>29</v>
      </c>
      <c r="AH63" s="20" t="s">
        <v>29</v>
      </c>
      <c r="AI63" s="20" t="s">
        <v>29</v>
      </c>
      <c r="AJ63" s="20">
        <v>100</v>
      </c>
      <c r="AK63" s="20" t="s">
        <v>29</v>
      </c>
    </row>
    <row r="64" spans="1:37">
      <c r="A64" s="11">
        <v>5698</v>
      </c>
      <c r="B64" s="6" t="s">
        <v>81</v>
      </c>
      <c r="C64" s="12">
        <v>10</v>
      </c>
      <c r="D64" s="12">
        <v>32</v>
      </c>
      <c r="E64" s="12">
        <f t="shared" si="0"/>
        <v>42</v>
      </c>
      <c r="F64" s="12"/>
      <c r="G64" s="12" t="s">
        <v>29</v>
      </c>
      <c r="H64" s="12">
        <v>2</v>
      </c>
      <c r="I64" s="12"/>
      <c r="J64" s="12" t="s">
        <v>29</v>
      </c>
      <c r="K64" s="12" t="s">
        <v>29</v>
      </c>
      <c r="L64" s="12"/>
      <c r="M64" s="12">
        <v>3</v>
      </c>
      <c r="N64" s="12" t="s">
        <v>29</v>
      </c>
      <c r="O64" s="12"/>
      <c r="P64" s="12">
        <v>6</v>
      </c>
      <c r="Q64" s="12">
        <v>1</v>
      </c>
      <c r="R64" s="12"/>
      <c r="S64" s="12">
        <v>3</v>
      </c>
      <c r="T64" s="12" t="s">
        <v>29</v>
      </c>
      <c r="U64" s="12"/>
      <c r="V64" s="12">
        <v>3</v>
      </c>
      <c r="W64" s="12">
        <v>1</v>
      </c>
      <c r="X64" s="12"/>
      <c r="Y64" s="12" t="s">
        <v>29</v>
      </c>
      <c r="Z64" s="12">
        <v>2</v>
      </c>
      <c r="AA64" s="12"/>
      <c r="AB64" s="12">
        <v>1</v>
      </c>
      <c r="AC64" s="12">
        <v>27</v>
      </c>
      <c r="AE64" s="20" t="s">
        <v>29</v>
      </c>
      <c r="AF64" s="20">
        <v>100</v>
      </c>
      <c r="AG64" s="20">
        <f t="shared" si="7"/>
        <v>85.714285714285708</v>
      </c>
      <c r="AH64" s="20">
        <v>100</v>
      </c>
      <c r="AI64" s="20">
        <f t="shared" si="8"/>
        <v>75</v>
      </c>
      <c r="AJ64" s="20">
        <f>9/10*100</f>
        <v>90</v>
      </c>
      <c r="AK64" s="20">
        <v>0</v>
      </c>
    </row>
    <row r="65" spans="1:37">
      <c r="A65" s="11">
        <v>5699</v>
      </c>
      <c r="B65" s="6" t="s">
        <v>82</v>
      </c>
      <c r="C65" s="12">
        <v>11</v>
      </c>
      <c r="D65" s="12">
        <v>32</v>
      </c>
      <c r="E65" s="12">
        <f t="shared" si="0"/>
        <v>43</v>
      </c>
      <c r="F65" s="12"/>
      <c r="G65" s="12" t="s">
        <v>29</v>
      </c>
      <c r="H65" s="12">
        <v>1</v>
      </c>
      <c r="I65" s="12"/>
      <c r="J65" s="12" t="s">
        <v>29</v>
      </c>
      <c r="K65" s="12" t="s">
        <v>29</v>
      </c>
      <c r="L65" s="12"/>
      <c r="M65" s="12">
        <v>4</v>
      </c>
      <c r="N65" s="12" t="s">
        <v>29</v>
      </c>
      <c r="O65" s="12"/>
      <c r="P65" s="12">
        <v>6</v>
      </c>
      <c r="Q65" s="12" t="s">
        <v>29</v>
      </c>
      <c r="R65" s="12"/>
      <c r="S65" s="12">
        <v>4</v>
      </c>
      <c r="T65" s="12" t="s">
        <v>29</v>
      </c>
      <c r="U65" s="12"/>
      <c r="V65" s="12">
        <v>2</v>
      </c>
      <c r="W65" s="12" t="s">
        <v>29</v>
      </c>
      <c r="X65" s="12"/>
      <c r="Y65" s="12" t="s">
        <v>29</v>
      </c>
      <c r="Z65" s="12">
        <v>4</v>
      </c>
      <c r="AA65" s="12"/>
      <c r="AB65" s="12">
        <v>1</v>
      </c>
      <c r="AC65" s="12">
        <v>27</v>
      </c>
      <c r="AE65" s="20" t="s">
        <v>29</v>
      </c>
      <c r="AF65" s="20">
        <v>100</v>
      </c>
      <c r="AG65" s="20">
        <v>100</v>
      </c>
      <c r="AH65" s="20">
        <v>100</v>
      </c>
      <c r="AI65" s="20">
        <v>100</v>
      </c>
      <c r="AJ65" s="20">
        <v>100</v>
      </c>
      <c r="AK65" s="20">
        <v>0</v>
      </c>
    </row>
    <row r="66" spans="1:37">
      <c r="A66" s="11">
        <v>5701</v>
      </c>
      <c r="B66" s="6" t="s">
        <v>84</v>
      </c>
      <c r="C66" s="12">
        <v>95</v>
      </c>
      <c r="D66" s="12">
        <v>300</v>
      </c>
      <c r="E66" s="12">
        <f t="shared" si="0"/>
        <v>395</v>
      </c>
      <c r="F66" s="12"/>
      <c r="G66" s="12">
        <v>2</v>
      </c>
      <c r="H66" s="12">
        <v>26</v>
      </c>
      <c r="I66" s="12"/>
      <c r="J66" s="12">
        <v>4</v>
      </c>
      <c r="K66" s="12">
        <v>4</v>
      </c>
      <c r="L66" s="12"/>
      <c r="M66" s="12">
        <v>35</v>
      </c>
      <c r="N66" s="12" t="s">
        <v>29</v>
      </c>
      <c r="O66" s="12"/>
      <c r="P66" s="12">
        <v>40</v>
      </c>
      <c r="Q66" s="12">
        <v>3</v>
      </c>
      <c r="R66" s="12"/>
      <c r="S66" s="12">
        <v>28</v>
      </c>
      <c r="T66" s="12" t="s">
        <v>29</v>
      </c>
      <c r="U66" s="12"/>
      <c r="V66" s="12">
        <v>12</v>
      </c>
      <c r="W66" s="12">
        <v>3</v>
      </c>
      <c r="X66" s="12"/>
      <c r="Y66" s="12">
        <v>14</v>
      </c>
      <c r="Z66" s="12">
        <v>18</v>
      </c>
      <c r="AA66" s="12"/>
      <c r="AB66" s="12" t="s">
        <v>29</v>
      </c>
      <c r="AC66" s="12">
        <v>249</v>
      </c>
      <c r="AE66" s="20">
        <f t="shared" si="10"/>
        <v>50</v>
      </c>
      <c r="AF66" s="20">
        <v>100</v>
      </c>
      <c r="AG66" s="20">
        <f t="shared" si="7"/>
        <v>93.023255813953483</v>
      </c>
      <c r="AH66" s="20">
        <v>100</v>
      </c>
      <c r="AI66" s="20">
        <f t="shared" si="8"/>
        <v>80</v>
      </c>
      <c r="AJ66" s="20">
        <f>79/86*100</f>
        <v>91.860465116279073</v>
      </c>
      <c r="AK66" s="20">
        <f t="shared" si="9"/>
        <v>43.75</v>
      </c>
    </row>
    <row r="67" spans="1:37">
      <c r="A67" s="11">
        <v>5702</v>
      </c>
      <c r="B67" s="6" t="s">
        <v>85</v>
      </c>
      <c r="C67" s="12">
        <v>32</v>
      </c>
      <c r="D67" s="12">
        <v>118</v>
      </c>
      <c r="E67" s="12">
        <f t="shared" si="0"/>
        <v>150</v>
      </c>
      <c r="F67" s="12"/>
      <c r="G67" s="12">
        <v>3</v>
      </c>
      <c r="H67" s="12">
        <v>6</v>
      </c>
      <c r="I67" s="12"/>
      <c r="J67" s="12">
        <v>1</v>
      </c>
      <c r="K67" s="12" t="s">
        <v>29</v>
      </c>
      <c r="L67" s="12"/>
      <c r="M67" s="12">
        <v>9</v>
      </c>
      <c r="N67" s="12" t="s">
        <v>29</v>
      </c>
      <c r="O67" s="12"/>
      <c r="P67" s="12">
        <v>17</v>
      </c>
      <c r="Q67" s="12">
        <v>2</v>
      </c>
      <c r="R67" s="12"/>
      <c r="S67" s="12">
        <v>12</v>
      </c>
      <c r="T67" s="12" t="s">
        <v>29</v>
      </c>
      <c r="U67" s="12"/>
      <c r="V67" s="12">
        <v>5</v>
      </c>
      <c r="W67" s="12">
        <v>2</v>
      </c>
      <c r="X67" s="12"/>
      <c r="Y67" s="12">
        <v>1</v>
      </c>
      <c r="Z67" s="12">
        <v>7</v>
      </c>
      <c r="AA67" s="12"/>
      <c r="AB67" s="12">
        <v>1</v>
      </c>
      <c r="AC67" s="12">
        <v>103</v>
      </c>
      <c r="AE67" s="20">
        <v>100</v>
      </c>
      <c r="AF67" s="20">
        <v>100</v>
      </c>
      <c r="AG67" s="20">
        <f t="shared" si="7"/>
        <v>89.473684210526315</v>
      </c>
      <c r="AH67" s="20">
        <v>100</v>
      </c>
      <c r="AI67" s="20">
        <f t="shared" si="8"/>
        <v>71.428571428571431</v>
      </c>
      <c r="AJ67" s="20">
        <f>27/29*100</f>
        <v>93.103448275862064</v>
      </c>
      <c r="AK67" s="20">
        <f t="shared" si="9"/>
        <v>12.5</v>
      </c>
    </row>
    <row r="68" spans="1:37">
      <c r="A68" s="11">
        <v>5703</v>
      </c>
      <c r="B68" s="6" t="s">
        <v>86</v>
      </c>
      <c r="C68" s="12">
        <v>24</v>
      </c>
      <c r="D68" s="12">
        <v>93</v>
      </c>
      <c r="E68" s="12">
        <f t="shared" si="0"/>
        <v>117</v>
      </c>
      <c r="F68" s="12"/>
      <c r="G68" s="12" t="s">
        <v>29</v>
      </c>
      <c r="H68" s="12">
        <v>7</v>
      </c>
      <c r="I68" s="12"/>
      <c r="J68" s="12">
        <v>1</v>
      </c>
      <c r="K68" s="12">
        <v>1</v>
      </c>
      <c r="L68" s="12"/>
      <c r="M68" s="12">
        <v>7</v>
      </c>
      <c r="N68" s="12" t="s">
        <v>29</v>
      </c>
      <c r="O68" s="12"/>
      <c r="P68" s="12">
        <v>12</v>
      </c>
      <c r="Q68" s="12">
        <v>1</v>
      </c>
      <c r="R68" s="12"/>
      <c r="S68" s="12">
        <v>6</v>
      </c>
      <c r="T68" s="12" t="s">
        <v>29</v>
      </c>
      <c r="U68" s="12"/>
      <c r="V68" s="12">
        <v>6</v>
      </c>
      <c r="W68" s="12">
        <v>1</v>
      </c>
      <c r="X68" s="12"/>
      <c r="Y68" s="12">
        <v>4</v>
      </c>
      <c r="Z68" s="12">
        <v>8</v>
      </c>
      <c r="AA68" s="12"/>
      <c r="AB68" s="12" t="s">
        <v>29</v>
      </c>
      <c r="AC68" s="12">
        <v>76</v>
      </c>
      <c r="AE68" s="20">
        <f t="shared" si="10"/>
        <v>50</v>
      </c>
      <c r="AF68" s="20">
        <v>100</v>
      </c>
      <c r="AG68" s="20">
        <f t="shared" si="7"/>
        <v>92.307692307692307</v>
      </c>
      <c r="AH68" s="20">
        <v>100</v>
      </c>
      <c r="AI68" s="20">
        <f t="shared" si="8"/>
        <v>85.714285714285708</v>
      </c>
      <c r="AJ68" s="20">
        <f>10/12*100</f>
        <v>83.333333333333343</v>
      </c>
      <c r="AK68" s="20">
        <f t="shared" si="9"/>
        <v>33.333333333333329</v>
      </c>
    </row>
    <row r="69" spans="1:37">
      <c r="A69" s="11">
        <v>5801</v>
      </c>
      <c r="B69" s="6" t="s">
        <v>88</v>
      </c>
      <c r="C69" s="12">
        <v>88</v>
      </c>
      <c r="D69" s="12">
        <v>301</v>
      </c>
      <c r="E69" s="12">
        <f t="shared" si="0"/>
        <v>389</v>
      </c>
      <c r="F69" s="12"/>
      <c r="G69" s="12" t="s">
        <v>29</v>
      </c>
      <c r="H69" s="12">
        <v>24</v>
      </c>
      <c r="I69" s="12"/>
      <c r="J69" s="12">
        <v>2</v>
      </c>
      <c r="K69" s="12">
        <v>1</v>
      </c>
      <c r="L69" s="12"/>
      <c r="M69" s="12">
        <v>17</v>
      </c>
      <c r="N69" s="12">
        <v>1</v>
      </c>
      <c r="O69" s="12"/>
      <c r="P69" s="12">
        <v>34</v>
      </c>
      <c r="Q69" s="12">
        <v>1</v>
      </c>
      <c r="R69" s="12"/>
      <c r="S69" s="12">
        <v>23</v>
      </c>
      <c r="T69" s="12">
        <v>1</v>
      </c>
      <c r="U69" s="12"/>
      <c r="V69" s="12">
        <v>11</v>
      </c>
      <c r="W69" s="12" t="s">
        <v>29</v>
      </c>
      <c r="X69" s="12"/>
      <c r="Y69" s="12">
        <v>19</v>
      </c>
      <c r="Z69" s="12">
        <v>18</v>
      </c>
      <c r="AA69" s="12"/>
      <c r="AB69" s="12">
        <v>16</v>
      </c>
      <c r="AC69" s="12">
        <v>256</v>
      </c>
      <c r="AE69" s="20">
        <f t="shared" si="10"/>
        <v>66.666666666666657</v>
      </c>
      <c r="AF69" s="20">
        <f t="shared" si="12"/>
        <v>94.444444444444443</v>
      </c>
      <c r="AG69" s="20">
        <f t="shared" si="7"/>
        <v>97.142857142857139</v>
      </c>
      <c r="AH69" s="20">
        <f t="shared" si="13"/>
        <v>95.833333333333343</v>
      </c>
      <c r="AI69" s="20">
        <v>100</v>
      </c>
      <c r="AJ69" s="20">
        <f t="shared" si="14"/>
        <v>94.642857142857139</v>
      </c>
      <c r="AK69" s="20">
        <f t="shared" si="9"/>
        <v>51.351351351351347</v>
      </c>
    </row>
    <row r="70" spans="1:37">
      <c r="A70" s="11">
        <v>5802</v>
      </c>
      <c r="B70" s="6" t="s">
        <v>44</v>
      </c>
      <c r="C70" s="12">
        <v>17</v>
      </c>
      <c r="D70" s="12">
        <v>35</v>
      </c>
      <c r="E70" s="12">
        <f t="shared" si="0"/>
        <v>52</v>
      </c>
      <c r="F70" s="12"/>
      <c r="G70" s="12" t="s">
        <v>29</v>
      </c>
      <c r="H70" s="12" t="s">
        <v>29</v>
      </c>
      <c r="I70" s="12"/>
      <c r="J70" s="12">
        <v>1</v>
      </c>
      <c r="K70" s="12" t="s">
        <v>29</v>
      </c>
      <c r="L70" s="12"/>
      <c r="M70" s="12">
        <v>6</v>
      </c>
      <c r="N70" s="12" t="s">
        <v>29</v>
      </c>
      <c r="O70" s="12"/>
      <c r="P70" s="12">
        <v>6</v>
      </c>
      <c r="Q70" s="12" t="s">
        <v>29</v>
      </c>
      <c r="R70" s="12"/>
      <c r="S70" s="12">
        <v>4</v>
      </c>
      <c r="T70" s="12" t="s">
        <v>29</v>
      </c>
      <c r="U70" s="12"/>
      <c r="V70" s="12">
        <v>2</v>
      </c>
      <c r="W70" s="12" t="s">
        <v>29</v>
      </c>
      <c r="X70" s="12"/>
      <c r="Y70" s="12">
        <v>1</v>
      </c>
      <c r="Z70" s="12">
        <v>3</v>
      </c>
      <c r="AA70" s="12"/>
      <c r="AB70" s="12">
        <v>3</v>
      </c>
      <c r="AC70" s="12">
        <v>32</v>
      </c>
      <c r="AE70" s="20">
        <v>100</v>
      </c>
      <c r="AF70" s="20">
        <v>100</v>
      </c>
      <c r="AG70" s="20">
        <v>100</v>
      </c>
      <c r="AH70" s="20">
        <v>100</v>
      </c>
      <c r="AI70" s="20">
        <v>100</v>
      </c>
      <c r="AJ70" s="20">
        <v>100</v>
      </c>
      <c r="AK70" s="20">
        <f t="shared" si="9"/>
        <v>25</v>
      </c>
    </row>
    <row r="71" spans="1:37">
      <c r="A71" s="11">
        <v>5803</v>
      </c>
      <c r="B71" s="6" t="s">
        <v>46</v>
      </c>
      <c r="C71" s="12">
        <v>45</v>
      </c>
      <c r="D71" s="12">
        <v>106</v>
      </c>
      <c r="E71" s="12">
        <f t="shared" si="0"/>
        <v>151</v>
      </c>
      <c r="F71" s="12"/>
      <c r="G71" s="12" t="s">
        <v>29</v>
      </c>
      <c r="H71" s="12">
        <v>4</v>
      </c>
      <c r="I71" s="12"/>
      <c r="J71" s="12">
        <v>3</v>
      </c>
      <c r="K71" s="12" t="s">
        <v>29</v>
      </c>
      <c r="L71" s="12"/>
      <c r="M71" s="12">
        <v>13</v>
      </c>
      <c r="N71" s="12" t="s">
        <v>29</v>
      </c>
      <c r="O71" s="12"/>
      <c r="P71" s="12">
        <v>15</v>
      </c>
      <c r="Q71" s="12" t="s">
        <v>29</v>
      </c>
      <c r="R71" s="12"/>
      <c r="S71" s="12">
        <v>12</v>
      </c>
      <c r="T71" s="12" t="s">
        <v>29</v>
      </c>
      <c r="U71" s="12"/>
      <c r="V71" s="12">
        <v>3</v>
      </c>
      <c r="W71" s="12" t="s">
        <v>29</v>
      </c>
      <c r="X71" s="12"/>
      <c r="Y71" s="12">
        <v>2</v>
      </c>
      <c r="Z71" s="12">
        <v>6</v>
      </c>
      <c r="AA71" s="12"/>
      <c r="AB71" s="12">
        <v>12</v>
      </c>
      <c r="AC71" s="12">
        <v>96</v>
      </c>
      <c r="AE71" s="20">
        <v>100</v>
      </c>
      <c r="AF71" s="20">
        <v>100</v>
      </c>
      <c r="AG71" s="20">
        <v>100</v>
      </c>
      <c r="AH71" s="20">
        <v>100</v>
      </c>
      <c r="AI71" s="20">
        <v>100</v>
      </c>
      <c r="AJ71" s="20">
        <v>100</v>
      </c>
      <c r="AK71" s="20">
        <f t="shared" si="9"/>
        <v>25</v>
      </c>
    </row>
    <row r="72" spans="1:37">
      <c r="A72" s="11">
        <v>5804</v>
      </c>
      <c r="B72" s="6" t="s">
        <v>89</v>
      </c>
      <c r="C72" s="12">
        <v>64</v>
      </c>
      <c r="D72" s="12">
        <v>262</v>
      </c>
      <c r="E72" s="12">
        <f t="shared" si="0"/>
        <v>326</v>
      </c>
      <c r="F72" s="12"/>
      <c r="G72" s="12" t="s">
        <v>29</v>
      </c>
      <c r="H72" s="12">
        <v>24</v>
      </c>
      <c r="I72" s="12"/>
      <c r="J72" s="12">
        <v>2</v>
      </c>
      <c r="K72" s="12">
        <v>1</v>
      </c>
      <c r="L72" s="12"/>
      <c r="M72" s="12">
        <v>17</v>
      </c>
      <c r="N72" s="12" t="s">
        <v>29</v>
      </c>
      <c r="O72" s="12"/>
      <c r="P72" s="12">
        <v>26</v>
      </c>
      <c r="Q72" s="12">
        <v>4</v>
      </c>
      <c r="R72" s="12"/>
      <c r="S72" s="12">
        <v>21</v>
      </c>
      <c r="T72" s="12">
        <v>4</v>
      </c>
      <c r="U72" s="12"/>
      <c r="V72" s="12">
        <v>5</v>
      </c>
      <c r="W72" s="12" t="s">
        <v>29</v>
      </c>
      <c r="X72" s="12"/>
      <c r="Y72" s="12">
        <v>12</v>
      </c>
      <c r="Z72" s="12">
        <v>14</v>
      </c>
      <c r="AA72" s="12"/>
      <c r="AB72" s="12">
        <v>7</v>
      </c>
      <c r="AC72" s="12">
        <v>219</v>
      </c>
      <c r="AE72" s="20">
        <f t="shared" si="10"/>
        <v>66.666666666666657</v>
      </c>
      <c r="AF72" s="20">
        <v>100</v>
      </c>
      <c r="AG72" s="20">
        <f t="shared" si="7"/>
        <v>86.666666666666671</v>
      </c>
      <c r="AH72" s="20">
        <f t="shared" si="13"/>
        <v>84</v>
      </c>
      <c r="AI72" s="20">
        <v>100</v>
      </c>
      <c r="AJ72" s="20">
        <f>45/50*100</f>
        <v>90</v>
      </c>
      <c r="AK72" s="20">
        <f t="shared" si="9"/>
        <v>46.153846153846153</v>
      </c>
    </row>
    <row r="73" spans="1:37">
      <c r="A73" s="11">
        <v>5904</v>
      </c>
      <c r="B73" s="6" t="s">
        <v>91</v>
      </c>
      <c r="C73" s="12">
        <v>328</v>
      </c>
      <c r="D73" s="12">
        <v>975</v>
      </c>
      <c r="E73" s="12">
        <f t="shared" si="0"/>
        <v>1303</v>
      </c>
      <c r="F73" s="12"/>
      <c r="G73" s="12">
        <v>11</v>
      </c>
      <c r="H73" s="12">
        <v>80</v>
      </c>
      <c r="I73" s="12"/>
      <c r="J73" s="12">
        <v>8</v>
      </c>
      <c r="K73" s="12">
        <v>6</v>
      </c>
      <c r="L73" s="12"/>
      <c r="M73" s="12">
        <v>118</v>
      </c>
      <c r="N73" s="12">
        <v>6</v>
      </c>
      <c r="O73" s="12"/>
      <c r="P73" s="12">
        <v>125</v>
      </c>
      <c r="Q73" s="12">
        <v>9</v>
      </c>
      <c r="R73" s="12"/>
      <c r="S73" s="12">
        <v>10</v>
      </c>
      <c r="T73" s="12">
        <v>1</v>
      </c>
      <c r="U73" s="12"/>
      <c r="V73" s="12">
        <v>40</v>
      </c>
      <c r="W73" s="12">
        <v>6</v>
      </c>
      <c r="X73" s="12"/>
      <c r="Y73" s="12">
        <v>4</v>
      </c>
      <c r="Z73" s="12">
        <v>9</v>
      </c>
      <c r="AA73" s="12"/>
      <c r="AB73" s="12">
        <v>22</v>
      </c>
      <c r="AC73" s="12">
        <v>794</v>
      </c>
      <c r="AE73" s="20">
        <f t="shared" si="10"/>
        <v>57.142857142857139</v>
      </c>
      <c r="AF73" s="20">
        <f t="shared" si="12"/>
        <v>95.161290322580655</v>
      </c>
      <c r="AG73" s="20">
        <f t="shared" si="7"/>
        <v>93.28358208955224</v>
      </c>
      <c r="AH73" s="20">
        <f t="shared" si="13"/>
        <v>90.909090909090907</v>
      </c>
      <c r="AI73" s="20">
        <f t="shared" si="8"/>
        <v>86.956521739130437</v>
      </c>
      <c r="AJ73" s="20">
        <f t="shared" si="14"/>
        <v>92.279411764705884</v>
      </c>
      <c r="AK73" s="20">
        <f t="shared" si="9"/>
        <v>30.76923076923077</v>
      </c>
    </row>
    <row r="74" spans="1:37">
      <c r="A74" s="11">
        <v>5902</v>
      </c>
      <c r="B74" s="6" t="s">
        <v>92</v>
      </c>
      <c r="C74" s="12">
        <v>32</v>
      </c>
      <c r="D74" s="12">
        <v>127</v>
      </c>
      <c r="E74" s="12">
        <f t="shared" si="0"/>
        <v>159</v>
      </c>
      <c r="F74" s="12"/>
      <c r="G74" s="12" t="s">
        <v>29</v>
      </c>
      <c r="H74" s="12">
        <v>11</v>
      </c>
      <c r="I74" s="12"/>
      <c r="J74" s="12">
        <v>1</v>
      </c>
      <c r="K74" s="12">
        <v>1</v>
      </c>
      <c r="L74" s="12"/>
      <c r="M74" s="12">
        <v>17</v>
      </c>
      <c r="N74" s="12" t="s">
        <v>29</v>
      </c>
      <c r="O74" s="12"/>
      <c r="P74" s="12">
        <v>10</v>
      </c>
      <c r="Q74" s="12">
        <v>1</v>
      </c>
      <c r="R74" s="12"/>
      <c r="S74" s="12">
        <v>20</v>
      </c>
      <c r="T74" s="12" t="s">
        <v>29</v>
      </c>
      <c r="U74" s="12"/>
      <c r="V74" s="12" t="s">
        <v>29</v>
      </c>
      <c r="W74" s="12" t="s">
        <v>29</v>
      </c>
      <c r="X74" s="12"/>
      <c r="Y74" s="12">
        <v>12</v>
      </c>
      <c r="Z74" s="12">
        <v>13</v>
      </c>
      <c r="AA74" s="12"/>
      <c r="AB74" s="12" t="s">
        <v>29</v>
      </c>
      <c r="AC74" s="12">
        <v>105</v>
      </c>
      <c r="AE74" s="20">
        <f t="shared" si="10"/>
        <v>50</v>
      </c>
      <c r="AF74" s="20">
        <v>100</v>
      </c>
      <c r="AG74" s="20">
        <f t="shared" si="7"/>
        <v>90.909090909090907</v>
      </c>
      <c r="AH74" s="20">
        <v>100</v>
      </c>
      <c r="AI74" s="20" t="s">
        <v>29</v>
      </c>
      <c r="AJ74" s="20">
        <f>28/30*100</f>
        <v>93.333333333333329</v>
      </c>
      <c r="AK74" s="20">
        <f t="shared" si="9"/>
        <v>48</v>
      </c>
    </row>
    <row r="75" spans="1:37">
      <c r="A75" s="11">
        <v>5903</v>
      </c>
      <c r="B75" s="6" t="s">
        <v>93</v>
      </c>
      <c r="C75" s="12">
        <v>62</v>
      </c>
      <c r="D75" s="12">
        <v>182</v>
      </c>
      <c r="E75" s="12">
        <f t="shared" si="0"/>
        <v>244</v>
      </c>
      <c r="F75" s="12"/>
      <c r="G75" s="12">
        <v>2</v>
      </c>
      <c r="H75" s="12">
        <v>6</v>
      </c>
      <c r="I75" s="12"/>
      <c r="J75" s="12" t="s">
        <v>29</v>
      </c>
      <c r="K75" s="12" t="s">
        <v>29</v>
      </c>
      <c r="L75" s="12"/>
      <c r="M75" s="12">
        <v>20</v>
      </c>
      <c r="N75" s="12" t="s">
        <v>29</v>
      </c>
      <c r="O75" s="12"/>
      <c r="P75" s="12">
        <v>25</v>
      </c>
      <c r="Q75" s="12">
        <v>2</v>
      </c>
      <c r="R75" s="12"/>
      <c r="S75" s="12">
        <v>85</v>
      </c>
      <c r="T75" s="12">
        <v>3</v>
      </c>
      <c r="U75" s="12"/>
      <c r="V75" s="12">
        <v>5</v>
      </c>
      <c r="W75" s="12">
        <v>2</v>
      </c>
      <c r="X75" s="12"/>
      <c r="Y75" s="12">
        <v>44</v>
      </c>
      <c r="Z75" s="12">
        <v>80</v>
      </c>
      <c r="AA75" s="12"/>
      <c r="AB75" s="12">
        <v>3</v>
      </c>
      <c r="AC75" s="12">
        <v>161</v>
      </c>
      <c r="AE75" s="20" t="s">
        <v>29</v>
      </c>
      <c r="AF75" s="20">
        <v>100</v>
      </c>
      <c r="AG75" s="20">
        <f t="shared" si="7"/>
        <v>92.592592592592595</v>
      </c>
      <c r="AH75" s="20">
        <f t="shared" si="13"/>
        <v>96.590909090909093</v>
      </c>
      <c r="AI75" s="20">
        <f t="shared" si="8"/>
        <v>71.428571428571431</v>
      </c>
      <c r="AJ75" s="20">
        <f>45/47*100</f>
        <v>95.744680851063833</v>
      </c>
      <c r="AK75" s="20">
        <f t="shared" si="9"/>
        <v>35.483870967741936</v>
      </c>
    </row>
    <row r="76" spans="1:37">
      <c r="A76" s="11">
        <v>5905</v>
      </c>
      <c r="B76" s="6" t="s">
        <v>94</v>
      </c>
      <c r="C76" s="12">
        <v>17</v>
      </c>
      <c r="D76" s="12">
        <v>70</v>
      </c>
      <c r="E76" s="12">
        <f t="shared" si="0"/>
        <v>87</v>
      </c>
      <c r="F76" s="12"/>
      <c r="G76" s="12" t="s">
        <v>29</v>
      </c>
      <c r="H76" s="12">
        <v>6</v>
      </c>
      <c r="I76" s="12"/>
      <c r="J76" s="12" t="s">
        <v>29</v>
      </c>
      <c r="K76" s="12">
        <v>1</v>
      </c>
      <c r="L76" s="12"/>
      <c r="M76" s="12">
        <v>9</v>
      </c>
      <c r="N76" s="12" t="s">
        <v>29</v>
      </c>
      <c r="O76" s="12"/>
      <c r="P76" s="12">
        <v>4</v>
      </c>
      <c r="Q76" s="12">
        <v>1</v>
      </c>
      <c r="R76" s="12"/>
      <c r="S76" s="12">
        <v>2</v>
      </c>
      <c r="T76" s="12">
        <v>1</v>
      </c>
      <c r="U76" s="12"/>
      <c r="V76" s="12">
        <v>2</v>
      </c>
      <c r="W76" s="12" t="s">
        <v>29</v>
      </c>
      <c r="X76" s="12"/>
      <c r="Y76" s="12">
        <v>3</v>
      </c>
      <c r="Z76" s="12">
        <v>6</v>
      </c>
      <c r="AA76" s="12"/>
      <c r="AB76" s="12">
        <v>1</v>
      </c>
      <c r="AC76" s="12">
        <v>56</v>
      </c>
      <c r="AE76" s="20">
        <v>0</v>
      </c>
      <c r="AF76" s="20">
        <v>100</v>
      </c>
      <c r="AG76" s="20">
        <f t="shared" si="7"/>
        <v>80</v>
      </c>
      <c r="AH76" s="20">
        <f t="shared" si="13"/>
        <v>66.666666666666657</v>
      </c>
      <c r="AI76" s="20">
        <v>100</v>
      </c>
      <c r="AJ76" s="20">
        <f>13/15*100</f>
        <v>86.666666666666671</v>
      </c>
      <c r="AK76" s="20">
        <f t="shared" si="9"/>
        <v>33.333333333333329</v>
      </c>
    </row>
    <row r="77" spans="1:37">
      <c r="A77" s="11">
        <v>5906</v>
      </c>
      <c r="B77" s="6" t="s">
        <v>95</v>
      </c>
      <c r="C77" s="12">
        <v>12</v>
      </c>
      <c r="D77" s="12">
        <v>40</v>
      </c>
      <c r="E77" s="12">
        <f t="shared" si="0"/>
        <v>52</v>
      </c>
      <c r="F77" s="12"/>
      <c r="G77" s="12" t="s">
        <v>29</v>
      </c>
      <c r="H77" s="12">
        <v>6</v>
      </c>
      <c r="I77" s="12"/>
      <c r="J77" s="12" t="s">
        <v>29</v>
      </c>
      <c r="K77" s="12">
        <v>2</v>
      </c>
      <c r="L77" s="12"/>
      <c r="M77" s="12">
        <v>5</v>
      </c>
      <c r="N77" s="12">
        <v>1</v>
      </c>
      <c r="O77" s="12"/>
      <c r="P77" s="12">
        <v>7</v>
      </c>
      <c r="Q77" s="12" t="s">
        <v>29</v>
      </c>
      <c r="R77" s="12"/>
      <c r="S77" s="12">
        <v>4</v>
      </c>
      <c r="T77" s="12" t="s">
        <v>29</v>
      </c>
      <c r="U77" s="12"/>
      <c r="V77" s="12">
        <v>3</v>
      </c>
      <c r="W77" s="12" t="s">
        <v>29</v>
      </c>
      <c r="X77" s="12"/>
      <c r="Y77" s="12" t="s">
        <v>29</v>
      </c>
      <c r="Z77" s="12">
        <v>7</v>
      </c>
      <c r="AA77" s="12"/>
      <c r="AB77" s="12" t="s">
        <v>29</v>
      </c>
      <c r="AC77" s="12">
        <v>24</v>
      </c>
      <c r="AE77" s="20">
        <v>0</v>
      </c>
      <c r="AF77" s="20">
        <f t="shared" si="12"/>
        <v>83.333333333333343</v>
      </c>
      <c r="AG77" s="20">
        <v>100</v>
      </c>
      <c r="AH77" s="20">
        <v>100</v>
      </c>
      <c r="AI77" s="20">
        <v>100</v>
      </c>
      <c r="AJ77" s="20">
        <f>12/15*100</f>
        <v>80</v>
      </c>
      <c r="AK77" s="20">
        <v>0</v>
      </c>
    </row>
    <row r="78" spans="1:37">
      <c r="A78" s="11">
        <v>5908</v>
      </c>
      <c r="B78" s="6" t="s">
        <v>96</v>
      </c>
      <c r="C78" s="12">
        <v>17</v>
      </c>
      <c r="D78" s="12">
        <v>88</v>
      </c>
      <c r="E78" s="12">
        <f t="shared" si="0"/>
        <v>105</v>
      </c>
      <c r="F78" s="12"/>
      <c r="G78" s="12" t="s">
        <v>29</v>
      </c>
      <c r="H78" s="12">
        <v>10</v>
      </c>
      <c r="I78" s="12"/>
      <c r="J78" s="12" t="s">
        <v>29</v>
      </c>
      <c r="K78" s="12" t="s">
        <v>29</v>
      </c>
      <c r="L78" s="12"/>
      <c r="M78" s="12">
        <v>4</v>
      </c>
      <c r="N78" s="12">
        <v>1</v>
      </c>
      <c r="O78" s="12"/>
      <c r="P78" s="12">
        <v>8</v>
      </c>
      <c r="Q78" s="12">
        <v>3</v>
      </c>
      <c r="R78" s="12"/>
      <c r="S78" s="12">
        <v>5</v>
      </c>
      <c r="T78" s="12">
        <v>2</v>
      </c>
      <c r="U78" s="12"/>
      <c r="V78" s="12">
        <v>3</v>
      </c>
      <c r="W78" s="12">
        <v>1</v>
      </c>
      <c r="X78" s="12"/>
      <c r="Y78" s="12">
        <v>5</v>
      </c>
      <c r="Z78" s="12">
        <v>12</v>
      </c>
      <c r="AA78" s="12"/>
      <c r="AB78" s="12" t="s">
        <v>29</v>
      </c>
      <c r="AC78" s="12">
        <v>62</v>
      </c>
      <c r="AE78" s="20" t="s">
        <v>29</v>
      </c>
      <c r="AF78" s="20">
        <f t="shared" si="12"/>
        <v>80</v>
      </c>
      <c r="AG78" s="20">
        <f t="shared" si="7"/>
        <v>72.727272727272734</v>
      </c>
      <c r="AH78" s="20">
        <f t="shared" si="13"/>
        <v>71.428571428571431</v>
      </c>
      <c r="AI78" s="20">
        <f t="shared" si="8"/>
        <v>75</v>
      </c>
      <c r="AJ78" s="20">
        <f>12/16*100</f>
        <v>75</v>
      </c>
      <c r="AK78" s="20">
        <f t="shared" si="9"/>
        <v>29.411764705882355</v>
      </c>
    </row>
    <row r="79" spans="1:37">
      <c r="A79" s="11">
        <v>6001</v>
      </c>
      <c r="B79" s="6" t="s">
        <v>98</v>
      </c>
      <c r="C79" s="12">
        <v>135</v>
      </c>
      <c r="D79" s="12">
        <v>310</v>
      </c>
      <c r="E79" s="12">
        <f t="shared" si="0"/>
        <v>445</v>
      </c>
      <c r="F79" s="12"/>
      <c r="G79" s="12">
        <v>9</v>
      </c>
      <c r="H79" s="12">
        <v>16</v>
      </c>
      <c r="I79" s="12"/>
      <c r="J79" s="12">
        <v>5</v>
      </c>
      <c r="K79" s="12">
        <v>3</v>
      </c>
      <c r="L79" s="12"/>
      <c r="M79" s="12">
        <v>41</v>
      </c>
      <c r="N79" s="12">
        <v>2</v>
      </c>
      <c r="O79" s="12"/>
      <c r="P79" s="12">
        <v>50</v>
      </c>
      <c r="Q79" s="12">
        <v>2</v>
      </c>
      <c r="R79" s="12"/>
      <c r="S79" s="12">
        <v>33</v>
      </c>
      <c r="T79" s="12" t="s">
        <v>29</v>
      </c>
      <c r="U79" s="12"/>
      <c r="V79" s="12">
        <v>17</v>
      </c>
      <c r="W79" s="12">
        <v>2</v>
      </c>
      <c r="X79" s="12"/>
      <c r="Y79" s="12">
        <v>19</v>
      </c>
      <c r="Z79" s="12">
        <v>18</v>
      </c>
      <c r="AA79" s="12"/>
      <c r="AB79" s="12">
        <v>11</v>
      </c>
      <c r="AC79" s="12">
        <v>269</v>
      </c>
      <c r="AE79" s="20">
        <f t="shared" si="10"/>
        <v>62.5</v>
      </c>
      <c r="AF79" s="20">
        <f t="shared" si="12"/>
        <v>95.348837209302332</v>
      </c>
      <c r="AG79" s="20">
        <f t="shared" si="7"/>
        <v>96.15384615384616</v>
      </c>
      <c r="AH79" s="20">
        <v>100</v>
      </c>
      <c r="AI79" s="20">
        <f t="shared" si="8"/>
        <v>89.473684210526315</v>
      </c>
      <c r="AJ79" s="20">
        <f t="shared" si="14"/>
        <v>93.203883495145632</v>
      </c>
      <c r="AK79" s="20">
        <f t="shared" si="9"/>
        <v>51.351351351351347</v>
      </c>
    </row>
    <row r="80" spans="1:37">
      <c r="A80" s="11">
        <v>6002</v>
      </c>
      <c r="B80" s="6" t="s">
        <v>99</v>
      </c>
      <c r="C80" s="12">
        <v>40</v>
      </c>
      <c r="D80" s="12">
        <v>85</v>
      </c>
      <c r="E80" s="12">
        <f t="shared" si="0"/>
        <v>125</v>
      </c>
      <c r="F80" s="12"/>
      <c r="G80" s="12">
        <v>2</v>
      </c>
      <c r="H80" s="12">
        <v>5</v>
      </c>
      <c r="I80" s="12"/>
      <c r="J80" s="12" t="s">
        <v>29</v>
      </c>
      <c r="K80" s="12">
        <v>1</v>
      </c>
      <c r="L80" s="12"/>
      <c r="M80" s="12">
        <v>11</v>
      </c>
      <c r="N80" s="12" t="s">
        <v>29</v>
      </c>
      <c r="O80" s="12"/>
      <c r="P80" s="12">
        <v>17</v>
      </c>
      <c r="Q80" s="12" t="s">
        <v>29</v>
      </c>
      <c r="R80" s="12"/>
      <c r="S80" s="12">
        <v>11</v>
      </c>
      <c r="T80" s="12" t="s">
        <v>29</v>
      </c>
      <c r="U80" s="12"/>
      <c r="V80" s="12">
        <v>6</v>
      </c>
      <c r="W80" s="12" t="s">
        <v>29</v>
      </c>
      <c r="X80" s="12"/>
      <c r="Y80" s="12">
        <v>8</v>
      </c>
      <c r="Z80" s="12">
        <v>5</v>
      </c>
      <c r="AA80" s="12"/>
      <c r="AB80" s="12">
        <v>2</v>
      </c>
      <c r="AC80" s="12">
        <v>74</v>
      </c>
      <c r="AE80" s="20">
        <v>0</v>
      </c>
      <c r="AF80" s="20">
        <v>100</v>
      </c>
      <c r="AG80" s="20">
        <v>100</v>
      </c>
      <c r="AH80" s="20">
        <v>100</v>
      </c>
      <c r="AI80" s="20">
        <v>100</v>
      </c>
      <c r="AJ80" s="20">
        <f>28/29*100</f>
        <v>96.551724137931032</v>
      </c>
      <c r="AK80" s="20">
        <f t="shared" si="9"/>
        <v>61.53846153846154</v>
      </c>
    </row>
    <row r="81" spans="1:37">
      <c r="A81" s="11">
        <v>6003</v>
      </c>
      <c r="B81" s="6" t="s">
        <v>41</v>
      </c>
      <c r="C81" s="12">
        <v>52</v>
      </c>
      <c r="D81" s="12">
        <v>127</v>
      </c>
      <c r="E81" s="12">
        <f t="shared" si="0"/>
        <v>179</v>
      </c>
      <c r="F81" s="12"/>
      <c r="G81" s="12">
        <v>3</v>
      </c>
      <c r="H81" s="12">
        <v>10</v>
      </c>
      <c r="I81" s="12"/>
      <c r="J81" s="12">
        <v>5</v>
      </c>
      <c r="K81" s="12" t="s">
        <v>29</v>
      </c>
      <c r="L81" s="12"/>
      <c r="M81" s="12">
        <v>16</v>
      </c>
      <c r="N81" s="12" t="s">
        <v>29</v>
      </c>
      <c r="O81" s="12"/>
      <c r="P81" s="12">
        <v>18</v>
      </c>
      <c r="Q81" s="12">
        <v>4</v>
      </c>
      <c r="R81" s="12"/>
      <c r="S81" s="12">
        <v>15</v>
      </c>
      <c r="T81" s="12">
        <v>1</v>
      </c>
      <c r="U81" s="12"/>
      <c r="V81" s="12">
        <v>3</v>
      </c>
      <c r="W81" s="12">
        <v>3</v>
      </c>
      <c r="X81" s="12"/>
      <c r="Y81" s="12">
        <v>5</v>
      </c>
      <c r="Z81" s="12">
        <v>10</v>
      </c>
      <c r="AA81" s="12"/>
      <c r="AB81" s="12">
        <v>5</v>
      </c>
      <c r="AC81" s="12">
        <v>103</v>
      </c>
      <c r="AE81" s="20">
        <v>100</v>
      </c>
      <c r="AF81" s="20">
        <v>100</v>
      </c>
      <c r="AG81" s="20">
        <f t="shared" si="7"/>
        <v>81.818181818181827</v>
      </c>
      <c r="AH81" s="20">
        <f t="shared" si="13"/>
        <v>93.75</v>
      </c>
      <c r="AI81" s="20">
        <f t="shared" si="8"/>
        <v>50</v>
      </c>
      <c r="AJ81" s="20">
        <f>39/43*100</f>
        <v>90.697674418604649</v>
      </c>
      <c r="AK81" s="20">
        <f t="shared" si="9"/>
        <v>33.333333333333329</v>
      </c>
    </row>
    <row r="82" spans="1:37">
      <c r="A82" s="11">
        <v>6004</v>
      </c>
      <c r="B82" s="6" t="s">
        <v>100</v>
      </c>
      <c r="C82" s="12">
        <v>69</v>
      </c>
      <c r="D82" s="12">
        <v>175</v>
      </c>
      <c r="E82" s="12">
        <f t="shared" si="0"/>
        <v>244</v>
      </c>
      <c r="F82" s="12"/>
      <c r="G82" s="12">
        <v>3</v>
      </c>
      <c r="H82" s="12">
        <v>13</v>
      </c>
      <c r="I82" s="12"/>
      <c r="J82" s="12" t="s">
        <v>29</v>
      </c>
      <c r="K82" s="12" t="s">
        <v>29</v>
      </c>
      <c r="L82" s="12"/>
      <c r="M82" s="12">
        <v>22</v>
      </c>
      <c r="N82" s="12">
        <v>1</v>
      </c>
      <c r="O82" s="12"/>
      <c r="P82" s="12">
        <v>32</v>
      </c>
      <c r="Q82" s="12">
        <v>1</v>
      </c>
      <c r="R82" s="12"/>
      <c r="S82" s="12">
        <v>19</v>
      </c>
      <c r="T82" s="12" t="s">
        <v>29</v>
      </c>
      <c r="U82" s="12"/>
      <c r="V82" s="12">
        <v>13</v>
      </c>
      <c r="W82" s="12">
        <v>1</v>
      </c>
      <c r="X82" s="12"/>
      <c r="Y82" s="12">
        <v>7</v>
      </c>
      <c r="Z82" s="12">
        <v>15</v>
      </c>
      <c r="AA82" s="12"/>
      <c r="AB82" s="12">
        <v>5</v>
      </c>
      <c r="AC82" s="12">
        <v>145</v>
      </c>
      <c r="AE82" s="20" t="s">
        <v>29</v>
      </c>
      <c r="AF82" s="20">
        <f t="shared" si="12"/>
        <v>95.652173913043484</v>
      </c>
      <c r="AG82" s="20">
        <f t="shared" si="7"/>
        <v>96.969696969696969</v>
      </c>
      <c r="AH82" s="20">
        <v>100</v>
      </c>
      <c r="AI82" s="20">
        <f t="shared" si="8"/>
        <v>92.857142857142861</v>
      </c>
      <c r="AJ82" s="20">
        <f>54/56*100</f>
        <v>96.428571428571431</v>
      </c>
      <c r="AK82" s="20">
        <f t="shared" si="9"/>
        <v>31.818181818181817</v>
      </c>
    </row>
    <row r="83" spans="1:37">
      <c r="A83" s="11">
        <v>6005</v>
      </c>
      <c r="B83" s="6" t="s">
        <v>101</v>
      </c>
      <c r="C83" s="12">
        <v>40</v>
      </c>
      <c r="D83" s="12">
        <v>103</v>
      </c>
      <c r="E83" s="12">
        <f t="shared" ref="E83:E108" si="15">C83+D83</f>
        <v>143</v>
      </c>
      <c r="F83" s="12"/>
      <c r="G83" s="12">
        <v>1</v>
      </c>
      <c r="H83" s="12">
        <v>6</v>
      </c>
      <c r="I83" s="12"/>
      <c r="J83" s="12">
        <v>1</v>
      </c>
      <c r="K83" s="12">
        <v>2</v>
      </c>
      <c r="L83" s="12"/>
      <c r="M83" s="12">
        <v>11</v>
      </c>
      <c r="N83" s="12" t="s">
        <v>29</v>
      </c>
      <c r="O83" s="12"/>
      <c r="P83" s="12">
        <v>13</v>
      </c>
      <c r="Q83" s="12">
        <v>2</v>
      </c>
      <c r="R83" s="12"/>
      <c r="S83" s="12">
        <v>10</v>
      </c>
      <c r="T83" s="12">
        <v>1</v>
      </c>
      <c r="U83" s="12"/>
      <c r="V83" s="12">
        <v>3</v>
      </c>
      <c r="W83" s="12">
        <v>1</v>
      </c>
      <c r="X83" s="12"/>
      <c r="Y83" s="12">
        <v>12</v>
      </c>
      <c r="Z83" s="12">
        <v>8</v>
      </c>
      <c r="AA83" s="12"/>
      <c r="AB83" s="12">
        <v>2</v>
      </c>
      <c r="AC83" s="12">
        <v>85</v>
      </c>
      <c r="AE83" s="20">
        <f t="shared" si="10"/>
        <v>33.333333333333329</v>
      </c>
      <c r="AF83" s="20">
        <v>100</v>
      </c>
      <c r="AG83" s="20">
        <f t="shared" si="7"/>
        <v>86.666666666666671</v>
      </c>
      <c r="AH83" s="20">
        <f t="shared" si="13"/>
        <v>90.909090909090907</v>
      </c>
      <c r="AI83" s="20">
        <f t="shared" si="8"/>
        <v>75</v>
      </c>
      <c r="AJ83" s="20">
        <f>25/29*100</f>
        <v>86.206896551724128</v>
      </c>
      <c r="AK83" s="20">
        <f t="shared" si="9"/>
        <v>60</v>
      </c>
    </row>
    <row r="84" spans="1:37">
      <c r="A84" s="11">
        <v>6006</v>
      </c>
      <c r="B84" s="6" t="s">
        <v>102</v>
      </c>
      <c r="C84" s="12">
        <v>74</v>
      </c>
      <c r="D84" s="12">
        <v>226</v>
      </c>
      <c r="E84" s="12">
        <f t="shared" si="15"/>
        <v>300</v>
      </c>
      <c r="F84" s="12"/>
      <c r="G84" s="12">
        <v>2</v>
      </c>
      <c r="H84" s="12">
        <v>17</v>
      </c>
      <c r="I84" s="12"/>
      <c r="J84" s="12" t="s">
        <v>29</v>
      </c>
      <c r="K84" s="12">
        <v>4</v>
      </c>
      <c r="L84" s="12"/>
      <c r="M84" s="12">
        <v>22</v>
      </c>
      <c r="N84" s="12" t="s">
        <v>29</v>
      </c>
      <c r="O84" s="12"/>
      <c r="P84" s="12">
        <v>38</v>
      </c>
      <c r="Q84" s="12">
        <v>5</v>
      </c>
      <c r="R84" s="12"/>
      <c r="S84" s="12">
        <v>29</v>
      </c>
      <c r="T84" s="12">
        <v>3</v>
      </c>
      <c r="U84" s="12"/>
      <c r="V84" s="12">
        <v>9</v>
      </c>
      <c r="W84" s="12">
        <v>2</v>
      </c>
      <c r="X84" s="12"/>
      <c r="Y84" s="12">
        <v>10</v>
      </c>
      <c r="Z84" s="12">
        <v>23</v>
      </c>
      <c r="AA84" s="12"/>
      <c r="AB84" s="12">
        <v>2</v>
      </c>
      <c r="AC84" s="12">
        <v>177</v>
      </c>
      <c r="AE84" s="22">
        <v>0</v>
      </c>
      <c r="AF84" s="22">
        <v>100</v>
      </c>
      <c r="AG84" s="22">
        <f t="shared" si="7"/>
        <v>88.372093023255815</v>
      </c>
      <c r="AH84" s="22">
        <f t="shared" si="13"/>
        <v>90.625</v>
      </c>
      <c r="AI84" s="22">
        <f t="shared" si="8"/>
        <v>81.818181818181827</v>
      </c>
      <c r="AJ84" s="22">
        <f>60/69*100</f>
        <v>86.956521739130437</v>
      </c>
      <c r="AK84" s="22">
        <f t="shared" si="9"/>
        <v>30.303030303030305</v>
      </c>
    </row>
    <row r="85" spans="1:37">
      <c r="A85" s="11">
        <v>6007</v>
      </c>
      <c r="B85" s="6" t="s">
        <v>103</v>
      </c>
      <c r="C85" s="12">
        <v>24</v>
      </c>
      <c r="D85" s="12">
        <v>73</v>
      </c>
      <c r="E85" s="12">
        <f t="shared" si="15"/>
        <v>97</v>
      </c>
      <c r="F85" s="12"/>
      <c r="G85" s="12" t="s">
        <v>29</v>
      </c>
      <c r="H85" s="12" t="s">
        <v>29</v>
      </c>
      <c r="I85" s="12"/>
      <c r="J85" s="12">
        <v>1</v>
      </c>
      <c r="K85" s="12" t="s">
        <v>29</v>
      </c>
      <c r="L85" s="12"/>
      <c r="M85" s="12">
        <v>10</v>
      </c>
      <c r="N85" s="12" t="s">
        <v>29</v>
      </c>
      <c r="O85" s="12"/>
      <c r="P85" s="12">
        <v>8</v>
      </c>
      <c r="Q85" s="12">
        <v>2</v>
      </c>
      <c r="R85" s="12"/>
      <c r="S85" s="12">
        <v>5</v>
      </c>
      <c r="T85" s="12" t="s">
        <v>29</v>
      </c>
      <c r="U85" s="12"/>
      <c r="V85" s="12">
        <v>3</v>
      </c>
      <c r="W85" s="12">
        <v>2</v>
      </c>
      <c r="X85" s="12"/>
      <c r="Y85" s="12">
        <v>4</v>
      </c>
      <c r="Z85" s="12">
        <v>3</v>
      </c>
      <c r="AA85" s="12"/>
      <c r="AB85" s="12">
        <v>1</v>
      </c>
      <c r="AC85" s="12">
        <v>68</v>
      </c>
      <c r="AE85" s="22">
        <v>100</v>
      </c>
      <c r="AF85" s="22">
        <v>100</v>
      </c>
      <c r="AG85" s="22">
        <f t="shared" si="7"/>
        <v>80</v>
      </c>
      <c r="AH85" s="22">
        <v>100</v>
      </c>
      <c r="AI85" s="22">
        <f t="shared" si="8"/>
        <v>60</v>
      </c>
      <c r="AJ85" s="22">
        <f>19/21*100</f>
        <v>90.476190476190482</v>
      </c>
      <c r="AK85" s="22">
        <f t="shared" si="9"/>
        <v>57.142857142857139</v>
      </c>
    </row>
    <row r="86" spans="1:37">
      <c r="A86" s="11">
        <v>6101</v>
      </c>
      <c r="B86" s="6" t="s">
        <v>105</v>
      </c>
      <c r="C86" s="12">
        <v>139</v>
      </c>
      <c r="D86" s="12">
        <v>468</v>
      </c>
      <c r="E86" s="12">
        <f t="shared" si="15"/>
        <v>607</v>
      </c>
      <c r="F86" s="12"/>
      <c r="G86" s="12">
        <v>2</v>
      </c>
      <c r="H86" s="12">
        <v>45</v>
      </c>
      <c r="I86" s="12"/>
      <c r="J86" s="12">
        <v>3</v>
      </c>
      <c r="K86" s="12">
        <v>2</v>
      </c>
      <c r="L86" s="12"/>
      <c r="M86" s="12">
        <v>56</v>
      </c>
      <c r="N86" s="12" t="s">
        <v>29</v>
      </c>
      <c r="O86" s="12"/>
      <c r="P86" s="12">
        <v>62</v>
      </c>
      <c r="Q86" s="12">
        <v>9</v>
      </c>
      <c r="R86" s="12"/>
      <c r="S86" s="12">
        <v>43</v>
      </c>
      <c r="T86" s="12">
        <v>6</v>
      </c>
      <c r="U86" s="12"/>
      <c r="V86" s="12">
        <v>19</v>
      </c>
      <c r="W86" s="12">
        <v>3</v>
      </c>
      <c r="X86" s="12"/>
      <c r="Y86" s="12">
        <v>12</v>
      </c>
      <c r="Z86" s="12">
        <v>54</v>
      </c>
      <c r="AA86" s="12"/>
      <c r="AB86" s="12">
        <v>4</v>
      </c>
      <c r="AC86" s="12">
        <v>358</v>
      </c>
      <c r="AE86" s="22">
        <f t="shared" si="10"/>
        <v>60</v>
      </c>
      <c r="AF86" s="22">
        <v>100</v>
      </c>
      <c r="AG86" s="22">
        <f t="shared" si="7"/>
        <v>87.323943661971825</v>
      </c>
      <c r="AH86" s="22">
        <f t="shared" si="13"/>
        <v>87.755102040816325</v>
      </c>
      <c r="AI86" s="22">
        <f t="shared" si="8"/>
        <v>86.36363636363636</v>
      </c>
      <c r="AJ86" s="22">
        <f>121/132*100</f>
        <v>91.666666666666657</v>
      </c>
      <c r="AK86" s="22">
        <f t="shared" si="9"/>
        <v>18.181818181818183</v>
      </c>
    </row>
    <row r="87" spans="1:37">
      <c r="A87" s="11">
        <v>6102</v>
      </c>
      <c r="B87" s="6" t="s">
        <v>106</v>
      </c>
      <c r="C87" s="12">
        <v>43</v>
      </c>
      <c r="D87" s="12">
        <v>126</v>
      </c>
      <c r="E87" s="12">
        <f t="shared" si="15"/>
        <v>169</v>
      </c>
      <c r="F87" s="12"/>
      <c r="G87" s="12" t="s">
        <v>29</v>
      </c>
      <c r="H87" s="12">
        <v>9</v>
      </c>
      <c r="I87" s="12"/>
      <c r="J87" s="12">
        <v>1</v>
      </c>
      <c r="K87" s="12" t="s">
        <v>29</v>
      </c>
      <c r="L87" s="12"/>
      <c r="M87" s="12">
        <v>12</v>
      </c>
      <c r="N87" s="12" t="s">
        <v>29</v>
      </c>
      <c r="O87" s="12"/>
      <c r="P87" s="12">
        <v>21</v>
      </c>
      <c r="Q87" s="12">
        <v>2</v>
      </c>
      <c r="R87" s="12"/>
      <c r="S87" s="12">
        <v>14</v>
      </c>
      <c r="T87" s="12" t="s">
        <v>29</v>
      </c>
      <c r="U87" s="12"/>
      <c r="V87" s="12">
        <v>7</v>
      </c>
      <c r="W87" s="12">
        <v>2</v>
      </c>
      <c r="X87" s="12"/>
      <c r="Y87" s="12">
        <v>7</v>
      </c>
      <c r="Z87" s="12">
        <v>6</v>
      </c>
      <c r="AA87" s="12"/>
      <c r="AB87" s="12">
        <v>2</v>
      </c>
      <c r="AC87" s="12">
        <v>109</v>
      </c>
      <c r="AE87" s="22">
        <v>100</v>
      </c>
      <c r="AF87" s="22">
        <v>100</v>
      </c>
      <c r="AG87" s="22">
        <f t="shared" si="7"/>
        <v>91.304347826086953</v>
      </c>
      <c r="AH87" s="22">
        <v>100</v>
      </c>
      <c r="AI87" s="22">
        <f t="shared" si="8"/>
        <v>77.777777777777786</v>
      </c>
      <c r="AJ87" s="22">
        <f>34/36*100</f>
        <v>94.444444444444443</v>
      </c>
      <c r="AK87" s="22">
        <f t="shared" si="9"/>
        <v>53.846153846153847</v>
      </c>
    </row>
    <row r="88" spans="1:37">
      <c r="A88" s="11">
        <v>6103</v>
      </c>
      <c r="B88" s="6" t="s">
        <v>107</v>
      </c>
      <c r="C88" s="12">
        <v>79</v>
      </c>
      <c r="D88" s="12">
        <v>280</v>
      </c>
      <c r="E88" s="12">
        <f t="shared" si="15"/>
        <v>359</v>
      </c>
      <c r="F88" s="12"/>
      <c r="G88" s="12">
        <v>1</v>
      </c>
      <c r="H88" s="12">
        <v>25</v>
      </c>
      <c r="I88" s="12"/>
      <c r="J88" s="12">
        <v>4</v>
      </c>
      <c r="K88" s="12">
        <v>1</v>
      </c>
      <c r="L88" s="12"/>
      <c r="M88" s="12">
        <v>36</v>
      </c>
      <c r="N88" s="12" t="s">
        <v>29</v>
      </c>
      <c r="O88" s="12"/>
      <c r="P88" s="12">
        <v>25</v>
      </c>
      <c r="Q88" s="12">
        <v>3</v>
      </c>
      <c r="R88" s="12"/>
      <c r="S88" s="12">
        <v>15</v>
      </c>
      <c r="T88" s="12">
        <v>1</v>
      </c>
      <c r="U88" s="12"/>
      <c r="V88" s="12">
        <v>10</v>
      </c>
      <c r="W88" s="12">
        <v>2</v>
      </c>
      <c r="X88" s="12"/>
      <c r="Y88" s="12">
        <v>10</v>
      </c>
      <c r="Z88" s="12">
        <v>19</v>
      </c>
      <c r="AA88" s="12"/>
      <c r="AB88" s="12">
        <v>3</v>
      </c>
      <c r="AC88" s="12">
        <v>232</v>
      </c>
      <c r="AE88" s="22">
        <f t="shared" si="10"/>
        <v>80</v>
      </c>
      <c r="AF88" s="22">
        <v>100</v>
      </c>
      <c r="AG88" s="22">
        <f t="shared" si="7"/>
        <v>89.285714285714292</v>
      </c>
      <c r="AH88" s="22">
        <f t="shared" si="13"/>
        <v>93.75</v>
      </c>
      <c r="AI88" s="22">
        <f t="shared" si="8"/>
        <v>83.333333333333343</v>
      </c>
      <c r="AJ88" s="22">
        <f>65/69*100</f>
        <v>94.20289855072464</v>
      </c>
      <c r="AK88" s="22">
        <f t="shared" si="9"/>
        <v>34.482758620689658</v>
      </c>
    </row>
    <row r="89" spans="1:37">
      <c r="A89" s="11">
        <v>6104</v>
      </c>
      <c r="B89" s="6" t="s">
        <v>108</v>
      </c>
      <c r="C89" s="12">
        <v>50</v>
      </c>
      <c r="D89" s="12">
        <v>168</v>
      </c>
      <c r="E89" s="12">
        <f t="shared" si="15"/>
        <v>218</v>
      </c>
      <c r="F89" s="12"/>
      <c r="G89" s="12">
        <v>2</v>
      </c>
      <c r="H89" s="12">
        <v>8</v>
      </c>
      <c r="I89" s="12"/>
      <c r="J89" s="12">
        <v>4</v>
      </c>
      <c r="K89" s="12">
        <v>1</v>
      </c>
      <c r="L89" s="12"/>
      <c r="M89" s="12">
        <v>16</v>
      </c>
      <c r="N89" s="12">
        <v>1</v>
      </c>
      <c r="O89" s="12"/>
      <c r="P89" s="12">
        <v>18</v>
      </c>
      <c r="Q89" s="12">
        <v>2</v>
      </c>
      <c r="R89" s="12"/>
      <c r="S89" s="12">
        <v>11</v>
      </c>
      <c r="T89" s="12">
        <v>1</v>
      </c>
      <c r="U89" s="12"/>
      <c r="V89" s="12">
        <v>7</v>
      </c>
      <c r="W89" s="12">
        <v>1</v>
      </c>
      <c r="X89" s="12"/>
      <c r="Y89" s="12">
        <v>8</v>
      </c>
      <c r="Z89" s="12">
        <v>13</v>
      </c>
      <c r="AA89" s="12"/>
      <c r="AB89" s="12">
        <v>2</v>
      </c>
      <c r="AC89" s="12">
        <v>143</v>
      </c>
      <c r="AE89" s="22">
        <f t="shared" si="10"/>
        <v>80</v>
      </c>
      <c r="AF89" s="22">
        <f t="shared" si="12"/>
        <v>94.117647058823522</v>
      </c>
      <c r="AG89" s="22">
        <f t="shared" si="7"/>
        <v>90</v>
      </c>
      <c r="AH89" s="22">
        <f t="shared" si="13"/>
        <v>91.666666666666657</v>
      </c>
      <c r="AI89" s="22">
        <f t="shared" si="8"/>
        <v>87.5</v>
      </c>
      <c r="AJ89" s="22">
        <f t="shared" si="14"/>
        <v>90.476190476190482</v>
      </c>
      <c r="AK89" s="22">
        <f t="shared" si="9"/>
        <v>38.095238095238095</v>
      </c>
    </row>
    <row r="90" spans="1:37">
      <c r="A90" s="11">
        <v>6201</v>
      </c>
      <c r="B90" s="6" t="s">
        <v>110</v>
      </c>
      <c r="C90" s="12">
        <v>61</v>
      </c>
      <c r="D90" s="12">
        <v>225</v>
      </c>
      <c r="E90" s="12">
        <f t="shared" si="15"/>
        <v>286</v>
      </c>
      <c r="F90" s="12"/>
      <c r="G90" s="12" t="s">
        <v>29</v>
      </c>
      <c r="H90" s="12">
        <v>20</v>
      </c>
      <c r="I90" s="12"/>
      <c r="J90" s="12">
        <v>7</v>
      </c>
      <c r="K90" s="12">
        <v>1</v>
      </c>
      <c r="L90" s="12"/>
      <c r="M90" s="12">
        <v>24</v>
      </c>
      <c r="N90" s="12" t="s">
        <v>29</v>
      </c>
      <c r="O90" s="12"/>
      <c r="P90" s="12">
        <v>23</v>
      </c>
      <c r="Q90" s="12">
        <v>2</v>
      </c>
      <c r="R90" s="12"/>
      <c r="S90" s="12">
        <v>15</v>
      </c>
      <c r="T90" s="12" t="s">
        <v>29</v>
      </c>
      <c r="U90" s="12"/>
      <c r="V90" s="12">
        <v>8</v>
      </c>
      <c r="W90" s="12">
        <v>2</v>
      </c>
      <c r="X90" s="12"/>
      <c r="Y90" s="12">
        <v>6</v>
      </c>
      <c r="Z90" s="12">
        <v>18</v>
      </c>
      <c r="AA90" s="12"/>
      <c r="AB90" s="12">
        <v>1</v>
      </c>
      <c r="AC90" s="12">
        <v>184</v>
      </c>
      <c r="AE90" s="22">
        <f t="shared" si="10"/>
        <v>87.5</v>
      </c>
      <c r="AF90" s="22">
        <v>100</v>
      </c>
      <c r="AG90" s="22">
        <f t="shared" si="7"/>
        <v>92</v>
      </c>
      <c r="AH90" s="22">
        <v>100</v>
      </c>
      <c r="AI90" s="22">
        <f t="shared" si="8"/>
        <v>80</v>
      </c>
      <c r="AJ90" s="22">
        <f>54/57*100</f>
        <v>94.73684210526315</v>
      </c>
      <c r="AK90" s="22">
        <f t="shared" si="9"/>
        <v>25</v>
      </c>
    </row>
    <row r="91" spans="1:37">
      <c r="A91" s="11">
        <v>6202</v>
      </c>
      <c r="B91" s="6" t="s">
        <v>111</v>
      </c>
      <c r="C91" s="12">
        <v>50</v>
      </c>
      <c r="D91" s="12">
        <v>196</v>
      </c>
      <c r="E91" s="12">
        <f t="shared" si="15"/>
        <v>246</v>
      </c>
      <c r="F91" s="12"/>
      <c r="G91" s="12">
        <v>1</v>
      </c>
      <c r="H91" s="12">
        <v>16</v>
      </c>
      <c r="I91" s="12"/>
      <c r="J91" s="12">
        <v>2</v>
      </c>
      <c r="K91" s="12" t="s">
        <v>29</v>
      </c>
      <c r="L91" s="12"/>
      <c r="M91" s="12">
        <v>14</v>
      </c>
      <c r="N91" s="12">
        <v>1</v>
      </c>
      <c r="O91" s="12"/>
      <c r="P91" s="12">
        <v>19</v>
      </c>
      <c r="Q91" s="12">
        <v>3</v>
      </c>
      <c r="R91" s="12"/>
      <c r="S91" s="12">
        <v>13</v>
      </c>
      <c r="T91" s="12">
        <v>1</v>
      </c>
      <c r="U91" s="12"/>
      <c r="V91" s="12">
        <v>6</v>
      </c>
      <c r="W91" s="12">
        <v>2</v>
      </c>
      <c r="X91" s="12"/>
      <c r="Y91" s="12">
        <v>10</v>
      </c>
      <c r="Z91" s="12">
        <v>22</v>
      </c>
      <c r="AA91" s="12"/>
      <c r="AB91" s="12">
        <v>4</v>
      </c>
      <c r="AC91" s="12">
        <v>154</v>
      </c>
      <c r="AE91" s="22">
        <v>100</v>
      </c>
      <c r="AF91" s="22">
        <f t="shared" si="12"/>
        <v>93.333333333333329</v>
      </c>
      <c r="AG91" s="22">
        <f t="shared" si="7"/>
        <v>86.36363636363636</v>
      </c>
      <c r="AH91" s="22">
        <f t="shared" si="13"/>
        <v>92.857142857142861</v>
      </c>
      <c r="AI91" s="22">
        <f t="shared" si="8"/>
        <v>75</v>
      </c>
      <c r="AJ91" s="22">
        <f>35/39*100</f>
        <v>89.743589743589752</v>
      </c>
      <c r="AK91" s="22">
        <f t="shared" si="9"/>
        <v>31.25</v>
      </c>
    </row>
    <row r="92" spans="1:37">
      <c r="A92" s="11">
        <v>6203</v>
      </c>
      <c r="B92" s="6" t="s">
        <v>112</v>
      </c>
      <c r="C92" s="12">
        <v>40</v>
      </c>
      <c r="D92" s="12">
        <v>135</v>
      </c>
      <c r="E92" s="12">
        <f t="shared" si="15"/>
        <v>175</v>
      </c>
      <c r="F92" s="12"/>
      <c r="G92" s="12">
        <v>6</v>
      </c>
      <c r="H92" s="12">
        <v>12</v>
      </c>
      <c r="I92" s="12"/>
      <c r="J92" s="12">
        <v>1</v>
      </c>
      <c r="K92" s="12">
        <v>3</v>
      </c>
      <c r="L92" s="12"/>
      <c r="M92" s="12">
        <v>11</v>
      </c>
      <c r="N92" s="12">
        <v>1</v>
      </c>
      <c r="O92" s="12"/>
      <c r="P92" s="12">
        <v>18</v>
      </c>
      <c r="Q92" s="12">
        <v>1</v>
      </c>
      <c r="R92" s="12"/>
      <c r="S92" s="12">
        <v>13</v>
      </c>
      <c r="T92" s="12" t="s">
        <v>29</v>
      </c>
      <c r="U92" s="12"/>
      <c r="V92" s="12">
        <v>5</v>
      </c>
      <c r="W92" s="12">
        <v>1</v>
      </c>
      <c r="X92" s="12"/>
      <c r="Y92" s="12">
        <v>4</v>
      </c>
      <c r="Z92" s="12">
        <v>16</v>
      </c>
      <c r="AA92" s="12"/>
      <c r="AB92" s="12" t="s">
        <v>29</v>
      </c>
      <c r="AC92" s="12">
        <v>102</v>
      </c>
      <c r="AE92" s="22">
        <f t="shared" si="10"/>
        <v>25</v>
      </c>
      <c r="AF92" s="22">
        <f t="shared" si="12"/>
        <v>91.666666666666657</v>
      </c>
      <c r="AG92" s="22">
        <f t="shared" si="7"/>
        <v>94.73684210526315</v>
      </c>
      <c r="AH92" s="22">
        <v>100</v>
      </c>
      <c r="AI92" s="22">
        <f t="shared" si="8"/>
        <v>83.333333333333343</v>
      </c>
      <c r="AJ92" s="22">
        <f t="shared" si="14"/>
        <v>85.714285714285708</v>
      </c>
      <c r="AK92" s="22">
        <f t="shared" si="9"/>
        <v>20</v>
      </c>
    </row>
    <row r="93" spans="1:37">
      <c r="A93" s="11">
        <v>6204</v>
      </c>
      <c r="B93" s="6" t="s">
        <v>113</v>
      </c>
      <c r="C93" s="12">
        <v>71</v>
      </c>
      <c r="D93" s="12">
        <v>197</v>
      </c>
      <c r="E93" s="12">
        <f t="shared" si="15"/>
        <v>268</v>
      </c>
      <c r="F93" s="12"/>
      <c r="G93" s="12">
        <v>6</v>
      </c>
      <c r="H93" s="12">
        <v>23</v>
      </c>
      <c r="I93" s="12"/>
      <c r="J93" s="12">
        <v>1</v>
      </c>
      <c r="K93" s="12">
        <v>3</v>
      </c>
      <c r="L93" s="12"/>
      <c r="M93" s="12">
        <v>22</v>
      </c>
      <c r="N93" s="12" t="s">
        <v>29</v>
      </c>
      <c r="O93" s="12"/>
      <c r="P93" s="12">
        <v>33</v>
      </c>
      <c r="Q93" s="12">
        <v>2</v>
      </c>
      <c r="R93" s="12"/>
      <c r="S93" s="12">
        <v>23</v>
      </c>
      <c r="T93" s="12" t="s">
        <v>29</v>
      </c>
      <c r="U93" s="12"/>
      <c r="V93" s="12">
        <v>10</v>
      </c>
      <c r="W93" s="12">
        <v>2</v>
      </c>
      <c r="X93" s="12"/>
      <c r="Y93" s="12">
        <v>9</v>
      </c>
      <c r="Z93" s="12">
        <v>21</v>
      </c>
      <c r="AA93" s="12"/>
      <c r="AB93" s="12" t="s">
        <v>29</v>
      </c>
      <c r="AC93" s="12">
        <v>148</v>
      </c>
      <c r="AE93" s="22">
        <f t="shared" si="10"/>
        <v>25</v>
      </c>
      <c r="AF93" s="22">
        <v>100</v>
      </c>
      <c r="AG93" s="22">
        <f t="shared" si="7"/>
        <v>94.285714285714278</v>
      </c>
      <c r="AH93" s="22">
        <v>100</v>
      </c>
      <c r="AI93" s="22">
        <f t="shared" si="8"/>
        <v>83.333333333333343</v>
      </c>
      <c r="AJ93" s="22">
        <f>56/61*100</f>
        <v>91.803278688524586</v>
      </c>
      <c r="AK93" s="22">
        <f t="shared" si="9"/>
        <v>30</v>
      </c>
    </row>
    <row r="94" spans="1:37">
      <c r="A94" s="11">
        <v>6205</v>
      </c>
      <c r="B94" s="6" t="s">
        <v>114</v>
      </c>
      <c r="C94" s="12">
        <v>30</v>
      </c>
      <c r="D94" s="12">
        <v>133</v>
      </c>
      <c r="E94" s="12">
        <f t="shared" si="15"/>
        <v>163</v>
      </c>
      <c r="F94" s="12"/>
      <c r="G94" s="12">
        <v>1</v>
      </c>
      <c r="H94" s="12">
        <v>8</v>
      </c>
      <c r="I94" s="12"/>
      <c r="J94" s="12">
        <v>1</v>
      </c>
      <c r="K94" s="12">
        <v>1</v>
      </c>
      <c r="L94" s="12"/>
      <c r="M94" s="12">
        <v>11</v>
      </c>
      <c r="N94" s="12">
        <v>2</v>
      </c>
      <c r="O94" s="12"/>
      <c r="P94" s="12">
        <v>13</v>
      </c>
      <c r="Q94" s="12">
        <v>1</v>
      </c>
      <c r="R94" s="12"/>
      <c r="S94" s="12">
        <v>7</v>
      </c>
      <c r="T94" s="12" t="s">
        <v>29</v>
      </c>
      <c r="U94" s="12"/>
      <c r="V94" s="12">
        <v>6</v>
      </c>
      <c r="W94" s="12">
        <v>1</v>
      </c>
      <c r="X94" s="12"/>
      <c r="Y94" s="12">
        <v>3</v>
      </c>
      <c r="Z94" s="12">
        <v>16</v>
      </c>
      <c r="AA94" s="12"/>
      <c r="AB94" s="12">
        <v>1</v>
      </c>
      <c r="AC94" s="12">
        <v>105</v>
      </c>
      <c r="AE94" s="20">
        <f t="shared" si="10"/>
        <v>50</v>
      </c>
      <c r="AF94" s="20">
        <f t="shared" si="12"/>
        <v>84.615384615384613</v>
      </c>
      <c r="AG94" s="20">
        <f t="shared" si="7"/>
        <v>92.857142857142861</v>
      </c>
      <c r="AH94" s="20">
        <v>100</v>
      </c>
      <c r="AI94" s="20">
        <f t="shared" si="8"/>
        <v>85.714285714285708</v>
      </c>
      <c r="AJ94" s="20">
        <f t="shared" si="14"/>
        <v>86.206896551724128</v>
      </c>
      <c r="AK94" s="20">
        <f t="shared" si="9"/>
        <v>15.789473684210526</v>
      </c>
    </row>
    <row r="95" spans="1:37">
      <c r="A95" s="11">
        <v>6206</v>
      </c>
      <c r="B95" s="6" t="s">
        <v>115</v>
      </c>
      <c r="C95" s="12">
        <v>14</v>
      </c>
      <c r="D95" s="12">
        <v>60</v>
      </c>
      <c r="E95" s="12">
        <f t="shared" si="15"/>
        <v>74</v>
      </c>
      <c r="F95" s="12"/>
      <c r="G95" s="12" t="s">
        <v>29</v>
      </c>
      <c r="H95" s="12">
        <v>9</v>
      </c>
      <c r="I95" s="12"/>
      <c r="J95" s="12">
        <v>1</v>
      </c>
      <c r="K95" s="12" t="s">
        <v>29</v>
      </c>
      <c r="L95" s="12"/>
      <c r="M95" s="12">
        <v>8</v>
      </c>
      <c r="N95" s="12" t="s">
        <v>29</v>
      </c>
      <c r="O95" s="12"/>
      <c r="P95" s="12">
        <v>4</v>
      </c>
      <c r="Q95" s="12" t="s">
        <v>29</v>
      </c>
      <c r="R95" s="12"/>
      <c r="S95" s="12">
        <v>2</v>
      </c>
      <c r="T95" s="12" t="s">
        <v>29</v>
      </c>
      <c r="U95" s="12"/>
      <c r="V95" s="12">
        <v>2</v>
      </c>
      <c r="W95" s="12" t="s">
        <v>29</v>
      </c>
      <c r="X95" s="12"/>
      <c r="Y95" s="12" t="s">
        <v>29</v>
      </c>
      <c r="Z95" s="12">
        <v>3</v>
      </c>
      <c r="AA95" s="12"/>
      <c r="AB95" s="12">
        <v>1</v>
      </c>
      <c r="AC95" s="12">
        <v>48</v>
      </c>
      <c r="AE95" s="20">
        <v>100</v>
      </c>
      <c r="AF95" s="20">
        <v>100</v>
      </c>
      <c r="AG95" s="20">
        <v>100</v>
      </c>
      <c r="AH95" s="20">
        <v>100</v>
      </c>
      <c r="AI95" s="20">
        <v>100</v>
      </c>
      <c r="AJ95" s="20">
        <v>100</v>
      </c>
      <c r="AK95" s="20">
        <v>0</v>
      </c>
    </row>
    <row r="96" spans="1:37">
      <c r="A96" s="11">
        <v>6207</v>
      </c>
      <c r="B96" s="6" t="s">
        <v>116</v>
      </c>
      <c r="C96" s="12">
        <v>27</v>
      </c>
      <c r="D96" s="12">
        <v>76</v>
      </c>
      <c r="E96" s="12">
        <f t="shared" si="15"/>
        <v>103</v>
      </c>
      <c r="F96" s="12"/>
      <c r="G96" s="12" t="s">
        <v>29</v>
      </c>
      <c r="H96" s="12">
        <v>3</v>
      </c>
      <c r="I96" s="12"/>
      <c r="J96" s="12" t="s">
        <v>29</v>
      </c>
      <c r="K96" s="12">
        <v>1</v>
      </c>
      <c r="L96" s="12"/>
      <c r="M96" s="12">
        <v>10</v>
      </c>
      <c r="N96" s="12" t="s">
        <v>29</v>
      </c>
      <c r="O96" s="12"/>
      <c r="P96" s="12">
        <v>13</v>
      </c>
      <c r="Q96" s="12" t="s">
        <v>29</v>
      </c>
      <c r="R96" s="12"/>
      <c r="S96" s="12">
        <v>9</v>
      </c>
      <c r="T96" s="12" t="s">
        <v>29</v>
      </c>
      <c r="U96" s="12"/>
      <c r="V96" s="12">
        <v>4</v>
      </c>
      <c r="W96" s="12" t="s">
        <v>29</v>
      </c>
      <c r="X96" s="12"/>
      <c r="Y96" s="12">
        <v>2</v>
      </c>
      <c r="Z96" s="12">
        <v>3</v>
      </c>
      <c r="AA96" s="12"/>
      <c r="AB96" s="12">
        <v>2</v>
      </c>
      <c r="AC96" s="12">
        <v>69</v>
      </c>
      <c r="AE96" s="20">
        <v>0</v>
      </c>
      <c r="AF96" s="20">
        <v>100</v>
      </c>
      <c r="AG96" s="20">
        <v>100</v>
      </c>
      <c r="AH96" s="20">
        <v>100</v>
      </c>
      <c r="AI96" s="20">
        <v>100</v>
      </c>
      <c r="AJ96" s="20">
        <f>23/24*100</f>
        <v>95.833333333333343</v>
      </c>
      <c r="AK96" s="20">
        <f t="shared" si="9"/>
        <v>40</v>
      </c>
    </row>
    <row r="97" spans="1:37">
      <c r="A97" s="11">
        <v>6301</v>
      </c>
      <c r="B97" s="6" t="s">
        <v>118</v>
      </c>
      <c r="C97" s="12">
        <v>123</v>
      </c>
      <c r="D97" s="12">
        <v>414</v>
      </c>
      <c r="E97" s="12">
        <f t="shared" si="15"/>
        <v>537</v>
      </c>
      <c r="F97" s="12"/>
      <c r="G97" s="12">
        <v>5</v>
      </c>
      <c r="H97" s="12">
        <v>35</v>
      </c>
      <c r="I97" s="12"/>
      <c r="J97" s="12">
        <v>7</v>
      </c>
      <c r="K97" s="12">
        <v>1</v>
      </c>
      <c r="L97" s="12"/>
      <c r="M97" s="12">
        <v>42</v>
      </c>
      <c r="N97" s="12">
        <v>3</v>
      </c>
      <c r="O97" s="12"/>
      <c r="P97" s="12">
        <v>52</v>
      </c>
      <c r="Q97" s="12">
        <v>4</v>
      </c>
      <c r="R97" s="12"/>
      <c r="S97" s="12">
        <v>40</v>
      </c>
      <c r="T97" s="12" t="s">
        <v>29</v>
      </c>
      <c r="U97" s="12"/>
      <c r="V97" s="12">
        <v>12</v>
      </c>
      <c r="W97" s="12">
        <v>4</v>
      </c>
      <c r="X97" s="12"/>
      <c r="Y97" s="12">
        <v>15</v>
      </c>
      <c r="Z97" s="12">
        <v>33</v>
      </c>
      <c r="AA97" s="12"/>
      <c r="AB97" s="12">
        <v>2</v>
      </c>
      <c r="AC97" s="12">
        <v>338</v>
      </c>
      <c r="AE97" s="20">
        <f t="shared" si="10"/>
        <v>87.5</v>
      </c>
      <c r="AF97" s="20">
        <f t="shared" si="12"/>
        <v>93.333333333333329</v>
      </c>
      <c r="AG97" s="20">
        <f t="shared" si="7"/>
        <v>92.857142857142861</v>
      </c>
      <c r="AH97" s="20">
        <v>100</v>
      </c>
      <c r="AI97" s="20">
        <f t="shared" si="8"/>
        <v>75</v>
      </c>
      <c r="AJ97" s="20">
        <f t="shared" si="14"/>
        <v>92.660550458715591</v>
      </c>
      <c r="AK97" s="20">
        <f t="shared" si="9"/>
        <v>31.25</v>
      </c>
    </row>
    <row r="98" spans="1:37">
      <c r="A98" s="11">
        <v>6302</v>
      </c>
      <c r="B98" s="6" t="s">
        <v>53</v>
      </c>
      <c r="C98" s="12">
        <v>32</v>
      </c>
      <c r="D98" s="12">
        <v>141</v>
      </c>
      <c r="E98" s="12">
        <f t="shared" si="15"/>
        <v>173</v>
      </c>
      <c r="F98" s="12"/>
      <c r="G98" s="12">
        <v>1</v>
      </c>
      <c r="H98" s="12">
        <v>11</v>
      </c>
      <c r="I98" s="12"/>
      <c r="J98" s="12">
        <v>1</v>
      </c>
      <c r="K98" s="12" t="s">
        <v>29</v>
      </c>
      <c r="L98" s="12"/>
      <c r="M98" s="12">
        <v>10</v>
      </c>
      <c r="N98" s="12">
        <v>1</v>
      </c>
      <c r="O98" s="12"/>
      <c r="P98" s="12">
        <v>18</v>
      </c>
      <c r="Q98" s="12">
        <v>3</v>
      </c>
      <c r="R98" s="12"/>
      <c r="S98" s="12">
        <v>9</v>
      </c>
      <c r="T98" s="12" t="s">
        <v>29</v>
      </c>
      <c r="U98" s="12"/>
      <c r="V98" s="12">
        <v>9</v>
      </c>
      <c r="W98" s="12">
        <v>3</v>
      </c>
      <c r="X98" s="12"/>
      <c r="Y98" s="12">
        <v>2</v>
      </c>
      <c r="Z98" s="12">
        <v>14</v>
      </c>
      <c r="AA98" s="12"/>
      <c r="AB98" s="12" t="s">
        <v>29</v>
      </c>
      <c r="AC98" s="12">
        <v>112</v>
      </c>
      <c r="AE98" s="20">
        <v>100</v>
      </c>
      <c r="AF98" s="20">
        <f t="shared" si="12"/>
        <v>90.909090909090907</v>
      </c>
      <c r="AG98" s="20">
        <f t="shared" si="7"/>
        <v>85.714285714285708</v>
      </c>
      <c r="AH98" s="20">
        <v>100</v>
      </c>
      <c r="AI98" s="20">
        <f t="shared" si="8"/>
        <v>75</v>
      </c>
      <c r="AJ98" s="20">
        <f>29/33*100</f>
        <v>87.878787878787875</v>
      </c>
      <c r="AK98" s="20">
        <f t="shared" si="9"/>
        <v>12.5</v>
      </c>
    </row>
    <row r="99" spans="1:37">
      <c r="A99" s="11">
        <v>6303</v>
      </c>
      <c r="B99" s="6" t="s">
        <v>119</v>
      </c>
      <c r="C99" s="12">
        <v>15</v>
      </c>
      <c r="D99" s="12">
        <v>67</v>
      </c>
      <c r="E99" s="12">
        <f t="shared" si="15"/>
        <v>82</v>
      </c>
      <c r="F99" s="12"/>
      <c r="G99" s="12" t="s">
        <v>29</v>
      </c>
      <c r="H99" s="12">
        <v>4</v>
      </c>
      <c r="I99" s="12"/>
      <c r="J99" s="12" t="s">
        <v>29</v>
      </c>
      <c r="K99" s="12" t="s">
        <v>29</v>
      </c>
      <c r="L99" s="12"/>
      <c r="M99" s="12">
        <v>7</v>
      </c>
      <c r="N99" s="12">
        <v>1</v>
      </c>
      <c r="O99" s="12"/>
      <c r="P99" s="12">
        <v>7</v>
      </c>
      <c r="Q99" s="12" t="s">
        <v>29</v>
      </c>
      <c r="R99" s="12"/>
      <c r="S99" s="12">
        <v>6</v>
      </c>
      <c r="T99" s="12" t="s">
        <v>29</v>
      </c>
      <c r="U99" s="12"/>
      <c r="V99" s="12">
        <v>1</v>
      </c>
      <c r="W99" s="12" t="s">
        <v>29</v>
      </c>
      <c r="X99" s="12"/>
      <c r="Y99" s="12" t="s">
        <v>29</v>
      </c>
      <c r="Z99" s="12">
        <v>5</v>
      </c>
      <c r="AA99" s="12"/>
      <c r="AB99" s="12">
        <v>1</v>
      </c>
      <c r="AC99" s="12">
        <v>57</v>
      </c>
      <c r="AE99" s="20" t="s">
        <v>29</v>
      </c>
      <c r="AF99" s="20">
        <f t="shared" si="12"/>
        <v>87.5</v>
      </c>
      <c r="AG99" s="20">
        <v>100</v>
      </c>
      <c r="AH99" s="20">
        <v>100</v>
      </c>
      <c r="AI99" s="20">
        <v>100</v>
      </c>
      <c r="AJ99" s="20">
        <f>14/15*100</f>
        <v>93.333333333333329</v>
      </c>
      <c r="AK99" s="20">
        <v>0</v>
      </c>
    </row>
    <row r="100" spans="1:37">
      <c r="A100" s="11">
        <v>6401</v>
      </c>
      <c r="B100" s="6" t="s">
        <v>121</v>
      </c>
      <c r="C100" s="12">
        <v>2115</v>
      </c>
      <c r="D100" s="12">
        <v>5814</v>
      </c>
      <c r="E100" s="12">
        <f t="shared" si="15"/>
        <v>7929</v>
      </c>
      <c r="F100" s="12"/>
      <c r="G100" s="12">
        <v>115</v>
      </c>
      <c r="H100" s="12">
        <v>592</v>
      </c>
      <c r="I100" s="12"/>
      <c r="J100" s="12">
        <v>84</v>
      </c>
      <c r="K100" s="12">
        <v>31</v>
      </c>
      <c r="L100" s="12"/>
      <c r="M100" s="12">
        <v>739</v>
      </c>
      <c r="N100" s="12">
        <v>25</v>
      </c>
      <c r="O100" s="12"/>
      <c r="P100" s="12">
        <v>877</v>
      </c>
      <c r="Q100" s="12">
        <v>60</v>
      </c>
      <c r="R100" s="12"/>
      <c r="S100" s="12">
        <v>599</v>
      </c>
      <c r="T100" s="12">
        <v>21</v>
      </c>
      <c r="U100" s="12"/>
      <c r="V100" s="12">
        <v>278</v>
      </c>
      <c r="W100" s="12">
        <v>39</v>
      </c>
      <c r="X100" s="12"/>
      <c r="Y100" s="12">
        <v>228</v>
      </c>
      <c r="Z100" s="12">
        <v>575</v>
      </c>
      <c r="AA100" s="12"/>
      <c r="AB100" s="12">
        <v>72</v>
      </c>
      <c r="AC100" s="12">
        <v>4531</v>
      </c>
      <c r="AE100" s="20">
        <f t="shared" si="10"/>
        <v>73.043478260869563</v>
      </c>
      <c r="AF100" s="20">
        <f t="shared" si="12"/>
        <v>96.727748691099478</v>
      </c>
      <c r="AG100" s="20">
        <f t="shared" si="7"/>
        <v>93.596584845250803</v>
      </c>
      <c r="AH100" s="20">
        <f t="shared" si="13"/>
        <v>96.612903225806463</v>
      </c>
      <c r="AI100" s="20">
        <f t="shared" si="8"/>
        <v>87.697160883280759</v>
      </c>
      <c r="AJ100" s="20">
        <f t="shared" si="14"/>
        <v>93.612334801762103</v>
      </c>
      <c r="AK100" s="20">
        <f t="shared" si="9"/>
        <v>28.393524283935246</v>
      </c>
    </row>
    <row r="101" spans="1:37">
      <c r="A101" s="11">
        <v>6403</v>
      </c>
      <c r="B101" s="6" t="s">
        <v>122</v>
      </c>
      <c r="C101" s="12">
        <v>571</v>
      </c>
      <c r="D101" s="12">
        <v>1575</v>
      </c>
      <c r="E101" s="12">
        <f t="shared" si="15"/>
        <v>2146</v>
      </c>
      <c r="F101" s="12"/>
      <c r="G101" s="12">
        <v>23</v>
      </c>
      <c r="H101" s="12">
        <v>135</v>
      </c>
      <c r="I101" s="12"/>
      <c r="J101" s="12">
        <v>28</v>
      </c>
      <c r="K101" s="12">
        <v>10</v>
      </c>
      <c r="L101" s="12"/>
      <c r="M101" s="12">
        <v>179</v>
      </c>
      <c r="N101" s="12">
        <v>5</v>
      </c>
      <c r="O101" s="12"/>
      <c r="P101" s="12">
        <v>251</v>
      </c>
      <c r="Q101" s="12">
        <v>18</v>
      </c>
      <c r="R101" s="12"/>
      <c r="S101" s="12">
        <v>159</v>
      </c>
      <c r="T101" s="12">
        <v>3</v>
      </c>
      <c r="U101" s="12"/>
      <c r="V101" s="12">
        <v>92</v>
      </c>
      <c r="W101" s="12">
        <v>15</v>
      </c>
      <c r="X101" s="12"/>
      <c r="Y101" s="12">
        <v>75</v>
      </c>
      <c r="Z101" s="12">
        <v>158</v>
      </c>
      <c r="AA101" s="12"/>
      <c r="AB101" s="12">
        <v>15</v>
      </c>
      <c r="AC101" s="12">
        <v>1249</v>
      </c>
      <c r="AE101" s="20">
        <f t="shared" si="10"/>
        <v>73.68421052631578</v>
      </c>
      <c r="AF101" s="20">
        <f t="shared" si="12"/>
        <v>97.282608695652172</v>
      </c>
      <c r="AG101" s="20">
        <f t="shared" si="7"/>
        <v>93.3085501858736</v>
      </c>
      <c r="AH101" s="20">
        <f t="shared" si="13"/>
        <v>98.148148148148152</v>
      </c>
      <c r="AI101" s="20">
        <f t="shared" si="8"/>
        <v>85.981308411214954</v>
      </c>
      <c r="AJ101" s="20">
        <f t="shared" si="14"/>
        <v>93.279022403258665</v>
      </c>
      <c r="AK101" s="20">
        <f t="shared" si="9"/>
        <v>32.188841201716741</v>
      </c>
    </row>
    <row r="102" spans="1:37">
      <c r="A102" s="11">
        <v>6501</v>
      </c>
      <c r="B102" s="6" t="s">
        <v>124</v>
      </c>
      <c r="C102" s="12">
        <v>316</v>
      </c>
      <c r="D102" s="12">
        <v>939</v>
      </c>
      <c r="E102" s="12">
        <f t="shared" si="15"/>
        <v>1255</v>
      </c>
      <c r="F102" s="12"/>
      <c r="G102" s="12">
        <v>21</v>
      </c>
      <c r="H102" s="12">
        <v>76</v>
      </c>
      <c r="I102" s="12"/>
      <c r="J102" s="12">
        <v>7</v>
      </c>
      <c r="K102" s="12">
        <v>7</v>
      </c>
      <c r="L102" s="12"/>
      <c r="M102" s="12">
        <v>79</v>
      </c>
      <c r="N102" s="12">
        <v>3</v>
      </c>
      <c r="O102" s="12"/>
      <c r="P102" s="12">
        <v>159</v>
      </c>
      <c r="Q102" s="12">
        <v>6</v>
      </c>
      <c r="R102" s="12"/>
      <c r="S102" s="12">
        <v>102</v>
      </c>
      <c r="T102" s="12">
        <v>3</v>
      </c>
      <c r="U102" s="12"/>
      <c r="V102" s="12">
        <v>57</v>
      </c>
      <c r="W102" s="12">
        <v>3</v>
      </c>
      <c r="X102" s="12"/>
      <c r="Y102" s="12">
        <v>41</v>
      </c>
      <c r="Z102" s="12">
        <v>95</v>
      </c>
      <c r="AA102" s="12"/>
      <c r="AB102" s="12">
        <v>9</v>
      </c>
      <c r="AC102" s="12">
        <v>752</v>
      </c>
      <c r="AE102" s="20">
        <f t="shared" si="10"/>
        <v>50</v>
      </c>
      <c r="AF102" s="20">
        <f t="shared" si="12"/>
        <v>96.341463414634148</v>
      </c>
      <c r="AG102" s="20">
        <f t="shared" si="7"/>
        <v>96.36363636363636</v>
      </c>
      <c r="AH102" s="20">
        <f t="shared" si="13"/>
        <v>97.142857142857139</v>
      </c>
      <c r="AI102" s="20">
        <f t="shared" si="8"/>
        <v>95</v>
      </c>
      <c r="AJ102" s="20">
        <f t="shared" si="14"/>
        <v>93.869731800766289</v>
      </c>
      <c r="AK102" s="20">
        <f t="shared" si="9"/>
        <v>30.147058823529409</v>
      </c>
    </row>
    <row r="103" spans="1:37">
      <c r="A103" s="11">
        <v>6503</v>
      </c>
      <c r="B103" s="6" t="s">
        <v>125</v>
      </c>
      <c r="C103" s="12">
        <v>90</v>
      </c>
      <c r="D103" s="12">
        <v>226</v>
      </c>
      <c r="E103" s="12">
        <f t="shared" si="15"/>
        <v>316</v>
      </c>
      <c r="F103" s="12"/>
      <c r="G103" s="12">
        <v>5</v>
      </c>
      <c r="H103" s="12">
        <v>23</v>
      </c>
      <c r="I103" s="12"/>
      <c r="J103" s="12">
        <v>4</v>
      </c>
      <c r="K103" s="12">
        <v>4</v>
      </c>
      <c r="L103" s="12"/>
      <c r="M103" s="12">
        <v>19</v>
      </c>
      <c r="N103" s="12">
        <v>2</v>
      </c>
      <c r="O103" s="12"/>
      <c r="P103" s="12">
        <v>49</v>
      </c>
      <c r="Q103" s="12">
        <v>2</v>
      </c>
      <c r="R103" s="12"/>
      <c r="S103" s="12">
        <v>36</v>
      </c>
      <c r="T103" s="12">
        <v>1</v>
      </c>
      <c r="U103" s="12"/>
      <c r="V103" s="12">
        <v>13</v>
      </c>
      <c r="W103" s="12">
        <v>1</v>
      </c>
      <c r="X103" s="12"/>
      <c r="Y103" s="12">
        <v>10</v>
      </c>
      <c r="Z103" s="12">
        <v>23</v>
      </c>
      <c r="AA103" s="12"/>
      <c r="AB103" s="12">
        <v>3</v>
      </c>
      <c r="AC103" s="12">
        <v>172</v>
      </c>
      <c r="AE103" s="20">
        <f t="shared" ref="AE103:AE108" si="16">J103/(J103+K103)*100</f>
        <v>50</v>
      </c>
      <c r="AF103" s="20">
        <f t="shared" ref="AF103:AF107" si="17">M103/(M103+N103)*100</f>
        <v>90.476190476190482</v>
      </c>
      <c r="AG103" s="20">
        <f t="shared" ref="AG103:AG108" si="18">P103/(P103+Q103)*100</f>
        <v>96.078431372549019</v>
      </c>
      <c r="AH103" s="20">
        <f t="shared" ref="AH103:AH108" si="19">S103/(S103+T103)*100</f>
        <v>97.297297297297305</v>
      </c>
      <c r="AI103" s="20">
        <f t="shared" ref="AI103:AI108" si="20">V103/(V103+W103)*100</f>
        <v>92.857142857142861</v>
      </c>
      <c r="AJ103" s="20">
        <f t="shared" ref="AJ103:AJ107" si="21">(J103+M103+P103)/(J103+K103+M103+N103+P103+Q103)*100</f>
        <v>90</v>
      </c>
      <c r="AK103" s="20">
        <f t="shared" ref="AK103:AK108" si="22">Y103/(Y103+Z103)*100</f>
        <v>30.303030303030305</v>
      </c>
    </row>
    <row r="104" spans="1:37">
      <c r="A104" s="11">
        <v>6505</v>
      </c>
      <c r="B104" s="6" t="s">
        <v>126</v>
      </c>
      <c r="C104" s="12">
        <v>31</v>
      </c>
      <c r="D104" s="12">
        <v>74</v>
      </c>
      <c r="E104" s="12">
        <f t="shared" si="15"/>
        <v>105</v>
      </c>
      <c r="F104" s="12"/>
      <c r="G104" s="12">
        <v>3</v>
      </c>
      <c r="H104" s="12">
        <v>9</v>
      </c>
      <c r="I104" s="12"/>
      <c r="J104" s="12">
        <v>1</v>
      </c>
      <c r="K104" s="12">
        <v>1</v>
      </c>
      <c r="L104" s="12"/>
      <c r="M104" s="12">
        <v>8</v>
      </c>
      <c r="N104" s="12" t="s">
        <v>29</v>
      </c>
      <c r="O104" s="12"/>
      <c r="P104" s="12">
        <v>14</v>
      </c>
      <c r="Q104" s="12">
        <v>2</v>
      </c>
      <c r="R104" s="12"/>
      <c r="S104" s="12">
        <v>9</v>
      </c>
      <c r="T104" s="12" t="s">
        <v>29</v>
      </c>
      <c r="U104" s="12"/>
      <c r="V104" s="12">
        <v>5</v>
      </c>
      <c r="W104" s="12">
        <v>2</v>
      </c>
      <c r="X104" s="12"/>
      <c r="Y104" s="12">
        <v>5</v>
      </c>
      <c r="Z104" s="12">
        <v>5</v>
      </c>
      <c r="AA104" s="12"/>
      <c r="AB104" s="12" t="s">
        <v>29</v>
      </c>
      <c r="AC104" s="12">
        <v>57</v>
      </c>
      <c r="AE104" s="20">
        <f t="shared" si="16"/>
        <v>50</v>
      </c>
      <c r="AF104" s="20">
        <v>100</v>
      </c>
      <c r="AG104" s="20">
        <f t="shared" si="18"/>
        <v>87.5</v>
      </c>
      <c r="AH104" s="20">
        <v>100</v>
      </c>
      <c r="AI104" s="20">
        <f t="shared" si="20"/>
        <v>71.428571428571431</v>
      </c>
      <c r="AJ104" s="20">
        <f>23/26*100</f>
        <v>88.461538461538453</v>
      </c>
      <c r="AK104" s="20">
        <f t="shared" si="22"/>
        <v>50</v>
      </c>
    </row>
    <row r="105" spans="1:37">
      <c r="A105" s="11">
        <v>6594</v>
      </c>
      <c r="B105" s="6" t="s">
        <v>127</v>
      </c>
      <c r="C105" s="12" t="s">
        <v>29</v>
      </c>
      <c r="D105" s="12">
        <v>1</v>
      </c>
      <c r="E105" s="12">
        <v>1</v>
      </c>
      <c r="F105" s="12"/>
      <c r="G105" s="12" t="s">
        <v>29</v>
      </c>
      <c r="H105" s="12" t="s">
        <v>29</v>
      </c>
      <c r="I105" s="12"/>
      <c r="J105" s="12" t="s">
        <v>29</v>
      </c>
      <c r="K105" s="12" t="s">
        <v>29</v>
      </c>
      <c r="L105" s="12"/>
      <c r="M105" s="12" t="s">
        <v>29</v>
      </c>
      <c r="N105" s="12" t="s">
        <v>29</v>
      </c>
      <c r="O105" s="12"/>
      <c r="P105" s="12" t="s">
        <v>29</v>
      </c>
      <c r="Q105" s="12" t="s">
        <v>29</v>
      </c>
      <c r="R105" s="12"/>
      <c r="S105" s="12" t="s">
        <v>29</v>
      </c>
      <c r="T105" s="12" t="s">
        <v>29</v>
      </c>
      <c r="U105" s="12"/>
      <c r="V105" s="12" t="s">
        <v>29</v>
      </c>
      <c r="W105" s="12" t="s">
        <v>29</v>
      </c>
      <c r="X105" s="12"/>
      <c r="Y105" s="12" t="s">
        <v>29</v>
      </c>
      <c r="Z105" s="12" t="s">
        <v>29</v>
      </c>
      <c r="AA105" s="12"/>
      <c r="AB105" s="12" t="s">
        <v>29</v>
      </c>
      <c r="AC105" s="12">
        <v>1</v>
      </c>
      <c r="AE105" s="20" t="s">
        <v>29</v>
      </c>
      <c r="AF105" s="20" t="s">
        <v>29</v>
      </c>
      <c r="AG105" s="20" t="s">
        <v>29</v>
      </c>
      <c r="AH105" s="20" t="s">
        <v>29</v>
      </c>
      <c r="AI105" s="20" t="s">
        <v>29</v>
      </c>
      <c r="AJ105" s="20" t="s">
        <v>29</v>
      </c>
      <c r="AK105" s="20" t="s">
        <v>29</v>
      </c>
    </row>
    <row r="106" spans="1:37">
      <c r="A106" s="11">
        <v>6595</v>
      </c>
      <c r="B106" s="6" t="s">
        <v>128</v>
      </c>
      <c r="C106" s="12" t="s">
        <v>29</v>
      </c>
      <c r="D106" s="12">
        <v>1</v>
      </c>
      <c r="E106" s="12">
        <v>1</v>
      </c>
      <c r="F106" s="12"/>
      <c r="G106" s="12" t="s">
        <v>29</v>
      </c>
      <c r="H106" s="12" t="s">
        <v>29</v>
      </c>
      <c r="I106" s="12"/>
      <c r="J106" s="12" t="s">
        <v>29</v>
      </c>
      <c r="K106" s="12" t="s">
        <v>29</v>
      </c>
      <c r="L106" s="12"/>
      <c r="M106" s="12" t="s">
        <v>29</v>
      </c>
      <c r="N106" s="12" t="s">
        <v>29</v>
      </c>
      <c r="O106" s="12"/>
      <c r="P106" s="12" t="s">
        <v>29</v>
      </c>
      <c r="Q106" s="12" t="s">
        <v>29</v>
      </c>
      <c r="R106" s="12"/>
      <c r="S106" s="12" t="s">
        <v>29</v>
      </c>
      <c r="T106" s="12" t="s">
        <v>29</v>
      </c>
      <c r="U106" s="12"/>
      <c r="V106" s="12" t="s">
        <v>29</v>
      </c>
      <c r="W106" s="12" t="s">
        <v>29</v>
      </c>
      <c r="X106" s="12"/>
      <c r="Y106" s="12" t="s">
        <v>29</v>
      </c>
      <c r="Z106" s="12" t="s">
        <v>29</v>
      </c>
      <c r="AA106" s="12"/>
      <c r="AB106" s="12" t="s">
        <v>29</v>
      </c>
      <c r="AC106" s="12">
        <v>1</v>
      </c>
      <c r="AE106" s="20" t="s">
        <v>29</v>
      </c>
      <c r="AF106" s="20" t="s">
        <v>29</v>
      </c>
      <c r="AG106" s="20" t="s">
        <v>29</v>
      </c>
      <c r="AH106" s="20" t="s">
        <v>29</v>
      </c>
      <c r="AI106" s="20" t="s">
        <v>29</v>
      </c>
      <c r="AJ106" s="20" t="s">
        <v>29</v>
      </c>
      <c r="AK106" s="20" t="s">
        <v>29</v>
      </c>
    </row>
    <row r="107" spans="1:37">
      <c r="A107" s="11">
        <v>6597</v>
      </c>
      <c r="B107" s="6" t="s">
        <v>129</v>
      </c>
      <c r="C107" s="12">
        <v>443</v>
      </c>
      <c r="D107" s="12">
        <v>1140</v>
      </c>
      <c r="E107" s="12">
        <f t="shared" si="15"/>
        <v>1583</v>
      </c>
      <c r="F107" s="12"/>
      <c r="G107" s="12">
        <v>18</v>
      </c>
      <c r="H107" s="12">
        <v>138</v>
      </c>
      <c r="I107" s="12"/>
      <c r="J107" s="12">
        <v>10</v>
      </c>
      <c r="K107" s="12">
        <v>6</v>
      </c>
      <c r="L107" s="12"/>
      <c r="M107" s="12">
        <v>155</v>
      </c>
      <c r="N107" s="12">
        <v>7</v>
      </c>
      <c r="O107" s="12"/>
      <c r="P107" s="12">
        <v>182</v>
      </c>
      <c r="Q107" s="12">
        <v>31</v>
      </c>
      <c r="R107" s="12"/>
      <c r="S107" s="12">
        <v>134</v>
      </c>
      <c r="T107" s="12">
        <v>8</v>
      </c>
      <c r="U107" s="12"/>
      <c r="V107" s="12">
        <v>48</v>
      </c>
      <c r="W107" s="12">
        <v>23</v>
      </c>
      <c r="X107" s="12"/>
      <c r="Y107" s="12">
        <v>57</v>
      </c>
      <c r="Z107" s="12">
        <v>96</v>
      </c>
      <c r="AA107" s="12"/>
      <c r="AB107" s="12">
        <v>21</v>
      </c>
      <c r="AC107" s="12">
        <v>862</v>
      </c>
      <c r="AE107" s="20">
        <f t="shared" si="16"/>
        <v>62.5</v>
      </c>
      <c r="AF107" s="20">
        <f t="shared" si="17"/>
        <v>95.679012345679013</v>
      </c>
      <c r="AG107" s="20">
        <f t="shared" si="18"/>
        <v>85.44600938967136</v>
      </c>
      <c r="AH107" s="20">
        <f t="shared" si="19"/>
        <v>94.366197183098592</v>
      </c>
      <c r="AI107" s="20">
        <f t="shared" si="20"/>
        <v>67.605633802816897</v>
      </c>
      <c r="AJ107" s="20">
        <f t="shared" si="21"/>
        <v>88.746803069053698</v>
      </c>
      <c r="AK107" s="20">
        <f t="shared" si="22"/>
        <v>37.254901960784316</v>
      </c>
    </row>
    <row r="108" spans="1:37">
      <c r="A108" s="11">
        <v>6598</v>
      </c>
      <c r="B108" s="6" t="s">
        <v>130</v>
      </c>
      <c r="C108" s="12">
        <v>45</v>
      </c>
      <c r="D108" s="12">
        <v>142</v>
      </c>
      <c r="E108" s="12">
        <f t="shared" si="15"/>
        <v>187</v>
      </c>
      <c r="F108" s="12"/>
      <c r="G108" s="12">
        <v>2</v>
      </c>
      <c r="H108" s="12">
        <v>23</v>
      </c>
      <c r="I108" s="12"/>
      <c r="J108" s="12">
        <v>4</v>
      </c>
      <c r="K108" s="12">
        <v>1</v>
      </c>
      <c r="L108" s="12"/>
      <c r="M108" s="12">
        <v>14</v>
      </c>
      <c r="N108" s="12" t="s">
        <v>29</v>
      </c>
      <c r="O108" s="12"/>
      <c r="P108" s="12">
        <v>19</v>
      </c>
      <c r="Q108" s="12">
        <v>2</v>
      </c>
      <c r="R108" s="12"/>
      <c r="S108" s="12">
        <v>11</v>
      </c>
      <c r="T108" s="12">
        <v>1</v>
      </c>
      <c r="U108" s="12"/>
      <c r="V108" s="12">
        <v>8</v>
      </c>
      <c r="W108" s="12">
        <v>1</v>
      </c>
      <c r="X108" s="12"/>
      <c r="Y108" s="12">
        <v>4</v>
      </c>
      <c r="Z108" s="12">
        <v>16</v>
      </c>
      <c r="AA108" s="12"/>
      <c r="AB108" s="12">
        <v>2</v>
      </c>
      <c r="AC108" s="12">
        <v>100</v>
      </c>
      <c r="AE108" s="20">
        <f t="shared" si="16"/>
        <v>80</v>
      </c>
      <c r="AF108" s="20">
        <v>100</v>
      </c>
      <c r="AG108" s="20">
        <f t="shared" si="18"/>
        <v>90.476190476190482</v>
      </c>
      <c r="AH108" s="20">
        <f t="shared" si="19"/>
        <v>91.666666666666657</v>
      </c>
      <c r="AI108" s="20">
        <f t="shared" si="20"/>
        <v>88.888888888888886</v>
      </c>
      <c r="AJ108" s="20">
        <f>37/40*100</f>
        <v>92.5</v>
      </c>
      <c r="AK108" s="20">
        <f t="shared" si="22"/>
        <v>20</v>
      </c>
    </row>
    <row r="109" spans="1:37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</row>
    <row r="110" spans="1:37">
      <c r="A110" s="6" t="s">
        <v>131</v>
      </c>
    </row>
  </sheetData>
  <mergeCells count="12">
    <mergeCell ref="AE10:AK10"/>
    <mergeCell ref="A10:A11"/>
    <mergeCell ref="B10:B11"/>
    <mergeCell ref="C10:E10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ignoredErrors>
    <ignoredError sqref="AJ20 AJ93 AJ40:AJ43 AJ46" formula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110"/>
  <sheetViews>
    <sheetView workbookViewId="0">
      <selection activeCell="F1" sqref="F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7" width="6.140625" style="6" bestFit="1" customWidth="1"/>
    <col min="8" max="8" width="1.7109375" style="6" customWidth="1"/>
    <col min="9" max="14" width="6.140625" style="6" customWidth="1"/>
    <col min="15" max="15" width="1.7109375" style="6" customWidth="1"/>
    <col min="16" max="21" width="5.140625" style="6" customWidth="1"/>
    <col min="22" max="22" width="1.7109375" style="6" customWidth="1"/>
    <col min="23" max="28" width="4.28515625" style="6" customWidth="1"/>
    <col min="29" max="29" width="1.7109375" style="6" customWidth="1"/>
    <col min="30" max="33" width="4.28515625" style="6" customWidth="1"/>
    <col min="34" max="34" width="1.7109375" style="6" customWidth="1"/>
    <col min="35" max="35" width="10.140625" style="6" customWidth="1"/>
    <col min="36" max="36" width="10" style="6" customWidth="1"/>
  </cols>
  <sheetData>
    <row r="1" spans="1:36">
      <c r="C1" s="7" t="s">
        <v>14</v>
      </c>
    </row>
    <row r="7" spans="1:36">
      <c r="A7" s="6" t="s">
        <v>7</v>
      </c>
    </row>
    <row r="8" spans="1:36">
      <c r="A8" s="6" t="s">
        <v>132</v>
      </c>
    </row>
    <row r="10" spans="1:36">
      <c r="A10" s="31" t="s">
        <v>16</v>
      </c>
      <c r="B10" s="31" t="s">
        <v>17</v>
      </c>
      <c r="C10" s="34" t="s">
        <v>180</v>
      </c>
      <c r="D10" s="34"/>
      <c r="E10" s="34"/>
      <c r="F10" s="34"/>
      <c r="G10" s="34"/>
      <c r="H10" s="8"/>
      <c r="I10" s="34" t="s">
        <v>181</v>
      </c>
      <c r="J10" s="34"/>
      <c r="K10" s="34"/>
      <c r="L10" s="34"/>
      <c r="M10" s="34"/>
      <c r="N10" s="34"/>
      <c r="O10" s="8"/>
      <c r="P10" s="34" t="s">
        <v>182</v>
      </c>
      <c r="Q10" s="34"/>
      <c r="R10" s="34"/>
      <c r="S10" s="34"/>
      <c r="T10" s="34"/>
      <c r="U10" s="34"/>
      <c r="V10" s="8"/>
      <c r="W10" s="34" t="s">
        <v>183</v>
      </c>
      <c r="X10" s="34"/>
      <c r="Y10" s="34"/>
      <c r="Z10" s="34"/>
      <c r="AA10" s="34"/>
      <c r="AB10" s="34"/>
      <c r="AC10" s="8"/>
      <c r="AD10" s="34" t="s">
        <v>184</v>
      </c>
      <c r="AE10" s="34"/>
      <c r="AF10" s="34"/>
      <c r="AG10" s="34"/>
      <c r="AH10" s="8"/>
      <c r="AI10" s="34" t="s">
        <v>185</v>
      </c>
      <c r="AJ10" s="34" t="s">
        <v>134</v>
      </c>
    </row>
    <row r="11" spans="1:36">
      <c r="A11" s="30"/>
      <c r="B11" s="30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21"/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21"/>
      <c r="P11" s="9">
        <v>1</v>
      </c>
      <c r="Q11" s="9">
        <v>2</v>
      </c>
      <c r="R11" s="9">
        <v>3</v>
      </c>
      <c r="S11" s="9">
        <v>4</v>
      </c>
      <c r="T11" s="9">
        <v>5</v>
      </c>
      <c r="U11" s="9">
        <v>6</v>
      </c>
      <c r="V11" s="21"/>
      <c r="W11" s="9">
        <v>1</v>
      </c>
      <c r="X11" s="9">
        <v>2</v>
      </c>
      <c r="Y11" s="9">
        <v>3</v>
      </c>
      <c r="Z11" s="9">
        <v>4</v>
      </c>
      <c r="AA11" s="9">
        <v>5</v>
      </c>
      <c r="AB11" s="9">
        <v>6</v>
      </c>
      <c r="AC11" s="21"/>
      <c r="AD11" s="9">
        <v>1</v>
      </c>
      <c r="AE11" s="9">
        <v>2</v>
      </c>
      <c r="AF11" s="9">
        <v>3</v>
      </c>
      <c r="AG11" s="9">
        <v>4</v>
      </c>
      <c r="AH11" s="21"/>
      <c r="AI11" s="27"/>
      <c r="AJ11" s="27"/>
    </row>
    <row r="13" spans="1:36">
      <c r="A13" s="11" t="s">
        <v>24</v>
      </c>
      <c r="C13" s="12">
        <f>SUM(C15:C108)</f>
        <v>2433</v>
      </c>
      <c r="D13" s="12">
        <f>SUM(D15:D108)</f>
        <v>3039</v>
      </c>
      <c r="E13" s="12">
        <f>SUM(E15:E108)</f>
        <v>3631</v>
      </c>
      <c r="F13" s="12">
        <f>SUM(F15:F108)</f>
        <v>2487</v>
      </c>
      <c r="G13" s="12">
        <f>SUM(G15:G108)</f>
        <v>7741</v>
      </c>
      <c r="H13" s="12"/>
      <c r="I13" s="12">
        <f t="shared" ref="I13:N13" si="0">SUM(I15:I108)</f>
        <v>2217</v>
      </c>
      <c r="J13" s="12">
        <f t="shared" si="0"/>
        <v>2478</v>
      </c>
      <c r="K13" s="12">
        <f t="shared" si="0"/>
        <v>2425</v>
      </c>
      <c r="L13" s="12">
        <f t="shared" si="0"/>
        <v>2041</v>
      </c>
      <c r="M13" s="12">
        <f t="shared" si="0"/>
        <v>1330</v>
      </c>
      <c r="N13" s="12">
        <f t="shared" si="0"/>
        <v>8301</v>
      </c>
      <c r="O13" s="12"/>
      <c r="P13" s="12">
        <f t="shared" ref="P13:U13" si="1">SUM(P15:P108)</f>
        <v>186</v>
      </c>
      <c r="Q13" s="12">
        <f t="shared" si="1"/>
        <v>145</v>
      </c>
      <c r="R13" s="12">
        <f t="shared" si="1"/>
        <v>159</v>
      </c>
      <c r="S13" s="12">
        <f t="shared" si="1"/>
        <v>25</v>
      </c>
      <c r="T13" s="12">
        <f t="shared" si="1"/>
        <v>1</v>
      </c>
      <c r="U13" s="12">
        <f t="shared" si="1"/>
        <v>0</v>
      </c>
      <c r="V13" s="12"/>
      <c r="W13" s="12">
        <f t="shared" ref="W13:AB13" si="2">SUM(W15:W108)</f>
        <v>100</v>
      </c>
      <c r="X13" s="12">
        <f t="shared" si="2"/>
        <v>79</v>
      </c>
      <c r="Y13" s="12">
        <f t="shared" si="2"/>
        <v>63</v>
      </c>
      <c r="Z13" s="12">
        <f t="shared" si="2"/>
        <v>92</v>
      </c>
      <c r="AA13" s="12">
        <f t="shared" si="2"/>
        <v>238</v>
      </c>
      <c r="AB13" s="12">
        <f t="shared" si="2"/>
        <v>29</v>
      </c>
      <c r="AC13" s="12"/>
      <c r="AD13" s="12">
        <f>SUM(AD15:AD108)</f>
        <v>2</v>
      </c>
      <c r="AE13" s="12">
        <f>SUM(AE15:AE108)</f>
        <v>5</v>
      </c>
      <c r="AF13" s="12">
        <f>SUM(AF15:AF108)</f>
        <v>3</v>
      </c>
      <c r="AG13" s="12">
        <f>SUM(AG15:AG108)</f>
        <v>8</v>
      </c>
      <c r="AH13" s="12"/>
      <c r="AI13" s="12">
        <f>SUM(AI15:AI108)</f>
        <v>6675</v>
      </c>
      <c r="AJ13" s="12">
        <f>SUM(AJ15:AJ108)</f>
        <v>45933</v>
      </c>
    </row>
    <row r="14" spans="1:36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>
      <c r="A15" s="11">
        <v>5101</v>
      </c>
      <c r="B15" s="13" t="s">
        <v>26</v>
      </c>
      <c r="C15" s="12">
        <v>40</v>
      </c>
      <c r="D15" s="12">
        <v>52</v>
      </c>
      <c r="E15" s="12">
        <v>55</v>
      </c>
      <c r="F15" s="12">
        <v>60</v>
      </c>
      <c r="G15" s="12">
        <v>144</v>
      </c>
      <c r="H15" s="12"/>
      <c r="I15" s="12">
        <v>55</v>
      </c>
      <c r="J15" s="12">
        <v>49</v>
      </c>
      <c r="K15" s="12">
        <v>52</v>
      </c>
      <c r="L15" s="12">
        <v>36</v>
      </c>
      <c r="M15" s="12">
        <v>19</v>
      </c>
      <c r="N15" s="12">
        <v>73</v>
      </c>
      <c r="O15" s="12"/>
      <c r="P15" s="12">
        <v>1</v>
      </c>
      <c r="Q15" s="12">
        <v>1</v>
      </c>
      <c r="R15" s="12">
        <v>2</v>
      </c>
      <c r="S15" s="12" t="s">
        <v>29</v>
      </c>
      <c r="T15" s="12" t="s">
        <v>29</v>
      </c>
      <c r="U15" s="12" t="s">
        <v>29</v>
      </c>
      <c r="V15" s="12"/>
      <c r="W15" s="12" t="s">
        <v>29</v>
      </c>
      <c r="X15" s="12" t="s">
        <v>29</v>
      </c>
      <c r="Y15" s="12" t="s">
        <v>29</v>
      </c>
      <c r="Z15" s="12" t="s">
        <v>29</v>
      </c>
      <c r="AA15" s="12" t="s">
        <v>29</v>
      </c>
      <c r="AB15" s="12" t="s">
        <v>29</v>
      </c>
      <c r="AC15" s="12"/>
      <c r="AD15" s="12" t="s">
        <v>29</v>
      </c>
      <c r="AE15" s="12" t="s">
        <v>29</v>
      </c>
      <c r="AF15" s="12" t="s">
        <v>29</v>
      </c>
      <c r="AG15" s="12" t="s">
        <v>29</v>
      </c>
      <c r="AH15" s="12"/>
      <c r="AI15" s="12">
        <v>120</v>
      </c>
      <c r="AJ15" s="12">
        <f>SUM(C15:AI15)</f>
        <v>759</v>
      </c>
    </row>
    <row r="16" spans="1:36">
      <c r="A16" s="11">
        <v>5103</v>
      </c>
      <c r="B16" s="13" t="s">
        <v>27</v>
      </c>
      <c r="C16" s="12">
        <v>30</v>
      </c>
      <c r="D16" s="12">
        <v>32</v>
      </c>
      <c r="E16" s="12">
        <v>29</v>
      </c>
      <c r="F16" s="12">
        <v>21</v>
      </c>
      <c r="G16" s="12">
        <v>60</v>
      </c>
      <c r="H16" s="12"/>
      <c r="I16" s="12">
        <v>21</v>
      </c>
      <c r="J16" s="12">
        <v>17</v>
      </c>
      <c r="K16" s="12">
        <v>18</v>
      </c>
      <c r="L16" s="12">
        <v>17</v>
      </c>
      <c r="M16" s="12">
        <v>5</v>
      </c>
      <c r="N16" s="12">
        <v>27</v>
      </c>
      <c r="O16" s="12"/>
      <c r="P16" s="12">
        <v>1</v>
      </c>
      <c r="Q16" s="12">
        <v>1</v>
      </c>
      <c r="R16" s="12" t="s">
        <v>29</v>
      </c>
      <c r="S16" s="12" t="s">
        <v>29</v>
      </c>
      <c r="T16" s="12" t="s">
        <v>29</v>
      </c>
      <c r="U16" s="12" t="s">
        <v>29</v>
      </c>
      <c r="V16" s="12"/>
      <c r="W16" s="12" t="s">
        <v>29</v>
      </c>
      <c r="X16" s="12">
        <v>1</v>
      </c>
      <c r="Y16" s="12">
        <v>1</v>
      </c>
      <c r="Z16" s="12" t="s">
        <v>29</v>
      </c>
      <c r="AA16" s="12" t="s">
        <v>29</v>
      </c>
      <c r="AB16" s="12" t="s">
        <v>29</v>
      </c>
      <c r="AC16" s="12"/>
      <c r="AD16" s="12" t="s">
        <v>29</v>
      </c>
      <c r="AE16" s="12" t="s">
        <v>29</v>
      </c>
      <c r="AF16" s="12" t="s">
        <v>29</v>
      </c>
      <c r="AG16" s="12" t="s">
        <v>29</v>
      </c>
      <c r="AH16" s="12"/>
      <c r="AI16" s="12">
        <v>71</v>
      </c>
      <c r="AJ16" s="12">
        <f t="shared" ref="AJ16:AJ23" si="3">SUM(C16:AI16)</f>
        <v>352</v>
      </c>
    </row>
    <row r="17" spans="1:36">
      <c r="A17" s="11">
        <v>5197</v>
      </c>
      <c r="B17" s="13" t="s">
        <v>28</v>
      </c>
      <c r="C17" s="12" t="s">
        <v>29</v>
      </c>
      <c r="D17" s="12" t="s">
        <v>29</v>
      </c>
      <c r="E17" s="12" t="s">
        <v>29</v>
      </c>
      <c r="F17" s="12" t="s">
        <v>29</v>
      </c>
      <c r="G17" s="12" t="s">
        <v>29</v>
      </c>
      <c r="H17" s="12"/>
      <c r="I17" s="12" t="s">
        <v>29</v>
      </c>
      <c r="J17" s="12" t="s">
        <v>29</v>
      </c>
      <c r="K17" s="12" t="s">
        <v>29</v>
      </c>
      <c r="L17" s="12" t="s">
        <v>29</v>
      </c>
      <c r="M17" s="12" t="s">
        <v>29</v>
      </c>
      <c r="N17" s="12" t="s">
        <v>29</v>
      </c>
      <c r="O17" s="12"/>
      <c r="P17" s="12" t="s">
        <v>29</v>
      </c>
      <c r="Q17" s="12" t="s">
        <v>29</v>
      </c>
      <c r="R17" s="12" t="s">
        <v>29</v>
      </c>
      <c r="S17" s="12" t="s">
        <v>29</v>
      </c>
      <c r="T17" s="12" t="s">
        <v>29</v>
      </c>
      <c r="U17" s="12" t="s">
        <v>29</v>
      </c>
      <c r="V17" s="12"/>
      <c r="W17" s="12" t="s">
        <v>29</v>
      </c>
      <c r="X17" s="12" t="s">
        <v>29</v>
      </c>
      <c r="Y17" s="12" t="s">
        <v>29</v>
      </c>
      <c r="Z17" s="12" t="s">
        <v>29</v>
      </c>
      <c r="AA17" s="12" t="s">
        <v>29</v>
      </c>
      <c r="AB17" s="12" t="s">
        <v>29</v>
      </c>
      <c r="AC17" s="12"/>
      <c r="AD17" s="12" t="s">
        <v>29</v>
      </c>
      <c r="AE17" s="12" t="s">
        <v>29</v>
      </c>
      <c r="AF17" s="12" t="s">
        <v>29</v>
      </c>
      <c r="AG17" s="12" t="s">
        <v>29</v>
      </c>
      <c r="AH17" s="12"/>
      <c r="AI17" s="12">
        <v>2</v>
      </c>
      <c r="AJ17" s="12">
        <f t="shared" si="3"/>
        <v>2</v>
      </c>
    </row>
    <row r="18" spans="1:36">
      <c r="A18" s="11">
        <v>5201</v>
      </c>
      <c r="B18" s="13" t="s">
        <v>31</v>
      </c>
      <c r="C18" s="12">
        <v>142</v>
      </c>
      <c r="D18" s="12">
        <v>125</v>
      </c>
      <c r="E18" s="12">
        <v>175</v>
      </c>
      <c r="F18" s="12">
        <v>157</v>
      </c>
      <c r="G18" s="12">
        <v>370</v>
      </c>
      <c r="H18" s="12"/>
      <c r="I18" s="12">
        <v>127</v>
      </c>
      <c r="J18" s="12">
        <v>130</v>
      </c>
      <c r="K18" s="12">
        <v>112</v>
      </c>
      <c r="L18" s="12">
        <v>111</v>
      </c>
      <c r="M18" s="12">
        <v>73</v>
      </c>
      <c r="N18" s="12">
        <v>428</v>
      </c>
      <c r="O18" s="12"/>
      <c r="P18" s="12">
        <v>9</v>
      </c>
      <c r="Q18" s="12">
        <v>7</v>
      </c>
      <c r="R18" s="12">
        <v>11</v>
      </c>
      <c r="S18" s="12">
        <v>1</v>
      </c>
      <c r="T18" s="12" t="s">
        <v>29</v>
      </c>
      <c r="U18" s="12" t="s">
        <v>29</v>
      </c>
      <c r="V18" s="12"/>
      <c r="W18" s="12">
        <v>1</v>
      </c>
      <c r="X18" s="12">
        <v>4</v>
      </c>
      <c r="Y18" s="12">
        <v>1</v>
      </c>
      <c r="Z18" s="12">
        <v>1</v>
      </c>
      <c r="AA18" s="12">
        <v>3</v>
      </c>
      <c r="AB18" s="12" t="s">
        <v>29</v>
      </c>
      <c r="AC18" s="12"/>
      <c r="AD18" s="12">
        <v>1</v>
      </c>
      <c r="AE18" s="12" t="s">
        <v>29</v>
      </c>
      <c r="AF18" s="12" t="s">
        <v>29</v>
      </c>
      <c r="AG18" s="12" t="s">
        <v>29</v>
      </c>
      <c r="AH18" s="12"/>
      <c r="AI18" s="12">
        <v>344</v>
      </c>
      <c r="AJ18" s="12">
        <f t="shared" si="3"/>
        <v>2333</v>
      </c>
    </row>
    <row r="19" spans="1:36">
      <c r="A19" s="11">
        <v>5202</v>
      </c>
      <c r="B19" s="13" t="s">
        <v>32</v>
      </c>
      <c r="C19" s="12">
        <v>9</v>
      </c>
      <c r="D19" s="12">
        <v>23</v>
      </c>
      <c r="E19" s="12">
        <v>34</v>
      </c>
      <c r="F19" s="12">
        <v>23</v>
      </c>
      <c r="G19" s="12">
        <v>57</v>
      </c>
      <c r="H19" s="12"/>
      <c r="I19" s="12">
        <v>21</v>
      </c>
      <c r="J19" s="12">
        <v>26</v>
      </c>
      <c r="K19" s="12">
        <v>23</v>
      </c>
      <c r="L19" s="12">
        <v>18</v>
      </c>
      <c r="M19" s="12">
        <v>10</v>
      </c>
      <c r="N19" s="12">
        <v>90</v>
      </c>
      <c r="O19" s="12"/>
      <c r="P19" s="12">
        <v>1</v>
      </c>
      <c r="Q19" s="12">
        <v>1</v>
      </c>
      <c r="R19" s="12" t="s">
        <v>29</v>
      </c>
      <c r="S19" s="12" t="s">
        <v>29</v>
      </c>
      <c r="T19" s="12" t="s">
        <v>29</v>
      </c>
      <c r="U19" s="12" t="s">
        <v>29</v>
      </c>
      <c r="V19" s="12"/>
      <c r="W19" s="12" t="s">
        <v>29</v>
      </c>
      <c r="X19" s="12">
        <v>1</v>
      </c>
      <c r="Y19" s="12" t="s">
        <v>29</v>
      </c>
      <c r="Z19" s="12" t="s">
        <v>29</v>
      </c>
      <c r="AA19" s="12">
        <v>2</v>
      </c>
      <c r="AB19" s="12" t="s">
        <v>29</v>
      </c>
      <c r="AC19" s="12"/>
      <c r="AD19" s="12" t="s">
        <v>29</v>
      </c>
      <c r="AE19" s="12" t="s">
        <v>29</v>
      </c>
      <c r="AF19" s="12" t="s">
        <v>29</v>
      </c>
      <c r="AG19" s="12" t="s">
        <v>29</v>
      </c>
      <c r="AH19" s="12"/>
      <c r="AI19" s="12">
        <v>74</v>
      </c>
      <c r="AJ19" s="12">
        <f t="shared" si="3"/>
        <v>413</v>
      </c>
    </row>
    <row r="20" spans="1:36">
      <c r="A20" s="11">
        <v>5205</v>
      </c>
      <c r="B20" s="13" t="s">
        <v>33</v>
      </c>
      <c r="C20" s="12">
        <v>26</v>
      </c>
      <c r="D20" s="12">
        <v>44</v>
      </c>
      <c r="E20" s="12">
        <v>53</v>
      </c>
      <c r="F20" s="12">
        <v>36</v>
      </c>
      <c r="G20" s="12">
        <v>135</v>
      </c>
      <c r="H20" s="12"/>
      <c r="I20" s="12">
        <v>42</v>
      </c>
      <c r="J20" s="12">
        <v>42</v>
      </c>
      <c r="K20" s="12">
        <v>62</v>
      </c>
      <c r="L20" s="12">
        <v>39</v>
      </c>
      <c r="M20" s="12">
        <v>27</v>
      </c>
      <c r="N20" s="12">
        <v>251</v>
      </c>
      <c r="O20" s="12"/>
      <c r="P20" s="12">
        <v>9</v>
      </c>
      <c r="Q20" s="12">
        <v>10</v>
      </c>
      <c r="R20" s="12">
        <v>2</v>
      </c>
      <c r="S20" s="12">
        <v>1</v>
      </c>
      <c r="T20" s="12" t="s">
        <v>29</v>
      </c>
      <c r="U20" s="12" t="s">
        <v>29</v>
      </c>
      <c r="V20" s="12"/>
      <c r="W20" s="12">
        <v>5</v>
      </c>
      <c r="X20" s="12">
        <v>3</v>
      </c>
      <c r="Y20" s="12">
        <v>2</v>
      </c>
      <c r="Z20" s="12">
        <v>8</v>
      </c>
      <c r="AA20" s="12">
        <v>15</v>
      </c>
      <c r="AB20" s="12">
        <v>2</v>
      </c>
      <c r="AC20" s="12"/>
      <c r="AD20" s="12" t="s">
        <v>29</v>
      </c>
      <c r="AE20" s="12" t="s">
        <v>29</v>
      </c>
      <c r="AF20" s="12" t="s">
        <v>29</v>
      </c>
      <c r="AG20" s="12" t="s">
        <v>29</v>
      </c>
      <c r="AH20" s="12"/>
      <c r="AI20" s="12">
        <v>97</v>
      </c>
      <c r="AJ20" s="12">
        <f t="shared" si="3"/>
        <v>911</v>
      </c>
    </row>
    <row r="21" spans="1:36">
      <c r="A21" s="11">
        <v>5290</v>
      </c>
      <c r="B21" s="13" t="s">
        <v>34</v>
      </c>
      <c r="C21" s="12">
        <v>7</v>
      </c>
      <c r="D21" s="12">
        <v>8</v>
      </c>
      <c r="E21" s="12">
        <v>6</v>
      </c>
      <c r="F21" s="12">
        <v>4</v>
      </c>
      <c r="G21" s="12">
        <v>20</v>
      </c>
      <c r="H21" s="12"/>
      <c r="I21" s="12">
        <v>8</v>
      </c>
      <c r="J21" s="12">
        <v>8</v>
      </c>
      <c r="K21" s="12">
        <v>4</v>
      </c>
      <c r="L21" s="12">
        <v>7</v>
      </c>
      <c r="M21" s="12">
        <v>8</v>
      </c>
      <c r="N21" s="12">
        <v>26</v>
      </c>
      <c r="O21" s="12"/>
      <c r="P21" s="12">
        <v>1</v>
      </c>
      <c r="Q21" s="12">
        <v>3</v>
      </c>
      <c r="R21" s="12">
        <v>1</v>
      </c>
      <c r="S21" s="12" t="s">
        <v>29</v>
      </c>
      <c r="T21" s="12" t="s">
        <v>29</v>
      </c>
      <c r="U21" s="12" t="s">
        <v>29</v>
      </c>
      <c r="V21" s="12"/>
      <c r="W21" s="12">
        <v>1</v>
      </c>
      <c r="X21" s="12" t="s">
        <v>29</v>
      </c>
      <c r="Y21" s="12">
        <v>1</v>
      </c>
      <c r="Z21" s="12" t="s">
        <v>29</v>
      </c>
      <c r="AA21" s="12" t="s">
        <v>29</v>
      </c>
      <c r="AB21" s="12" t="s">
        <v>29</v>
      </c>
      <c r="AC21" s="12"/>
      <c r="AD21" s="12" t="s">
        <v>29</v>
      </c>
      <c r="AE21" s="12" t="s">
        <v>29</v>
      </c>
      <c r="AF21" s="12" t="s">
        <v>29</v>
      </c>
      <c r="AG21" s="12">
        <v>1</v>
      </c>
      <c r="AH21" s="12"/>
      <c r="AI21" s="12">
        <v>10</v>
      </c>
      <c r="AJ21" s="12">
        <f t="shared" si="3"/>
        <v>124</v>
      </c>
    </row>
    <row r="22" spans="1:36">
      <c r="A22" s="11">
        <v>5294</v>
      </c>
      <c r="B22" s="13" t="s">
        <v>35</v>
      </c>
      <c r="C22" s="12" t="s">
        <v>29</v>
      </c>
      <c r="D22" s="12" t="s">
        <v>29</v>
      </c>
      <c r="E22" s="12" t="s">
        <v>29</v>
      </c>
      <c r="F22" s="12" t="s">
        <v>29</v>
      </c>
      <c r="G22" s="12" t="s">
        <v>29</v>
      </c>
      <c r="H22" s="12"/>
      <c r="I22" s="12">
        <v>1</v>
      </c>
      <c r="J22" s="12" t="s">
        <v>29</v>
      </c>
      <c r="K22" s="12" t="s">
        <v>29</v>
      </c>
      <c r="L22" s="12" t="s">
        <v>29</v>
      </c>
      <c r="M22" s="12" t="s">
        <v>29</v>
      </c>
      <c r="N22" s="12">
        <v>1</v>
      </c>
      <c r="O22" s="12"/>
      <c r="P22" s="12" t="s">
        <v>29</v>
      </c>
      <c r="Q22" s="12" t="s">
        <v>29</v>
      </c>
      <c r="R22" s="12" t="s">
        <v>29</v>
      </c>
      <c r="S22" s="12" t="s">
        <v>29</v>
      </c>
      <c r="T22" s="12" t="s">
        <v>29</v>
      </c>
      <c r="U22" s="12" t="s">
        <v>29</v>
      </c>
      <c r="V22" s="12"/>
      <c r="W22" s="12" t="s">
        <v>29</v>
      </c>
      <c r="X22" s="12" t="s">
        <v>29</v>
      </c>
      <c r="Y22" s="12" t="s">
        <v>29</v>
      </c>
      <c r="Z22" s="12" t="s">
        <v>29</v>
      </c>
      <c r="AA22" s="12" t="s">
        <v>29</v>
      </c>
      <c r="AB22" s="12" t="s">
        <v>29</v>
      </c>
      <c r="AC22" s="12"/>
      <c r="AD22" s="12" t="s">
        <v>29</v>
      </c>
      <c r="AE22" s="12" t="s">
        <v>29</v>
      </c>
      <c r="AF22" s="12" t="s">
        <v>29</v>
      </c>
      <c r="AG22" s="12" t="s">
        <v>29</v>
      </c>
      <c r="AH22" s="12"/>
      <c r="AI22" s="12" t="s">
        <v>29</v>
      </c>
      <c r="AJ22" s="12">
        <f t="shared" si="3"/>
        <v>2</v>
      </c>
    </row>
    <row r="23" spans="1:36">
      <c r="A23" s="11">
        <v>5295</v>
      </c>
      <c r="B23" s="13" t="s">
        <v>36</v>
      </c>
      <c r="C23" s="12">
        <v>1</v>
      </c>
      <c r="D23" s="12" t="s">
        <v>29</v>
      </c>
      <c r="E23" s="12">
        <v>1</v>
      </c>
      <c r="F23" s="12" t="s">
        <v>29</v>
      </c>
      <c r="G23" s="12">
        <v>1</v>
      </c>
      <c r="H23" s="12"/>
      <c r="I23" s="12" t="s">
        <v>29</v>
      </c>
      <c r="J23" s="12" t="s">
        <v>29</v>
      </c>
      <c r="K23" s="12" t="s">
        <v>29</v>
      </c>
      <c r="L23" s="12" t="s">
        <v>29</v>
      </c>
      <c r="M23" s="12" t="s">
        <v>29</v>
      </c>
      <c r="N23" s="12">
        <v>2</v>
      </c>
      <c r="O23" s="12"/>
      <c r="P23" s="12" t="s">
        <v>29</v>
      </c>
      <c r="Q23" s="12" t="s">
        <v>29</v>
      </c>
      <c r="R23" s="12" t="s">
        <v>29</v>
      </c>
      <c r="S23" s="12" t="s">
        <v>29</v>
      </c>
      <c r="T23" s="12" t="s">
        <v>29</v>
      </c>
      <c r="U23" s="12" t="s">
        <v>29</v>
      </c>
      <c r="V23" s="12"/>
      <c r="W23" s="12" t="s">
        <v>29</v>
      </c>
      <c r="X23" s="12" t="s">
        <v>29</v>
      </c>
      <c r="Y23" s="12" t="s">
        <v>29</v>
      </c>
      <c r="Z23" s="12" t="s">
        <v>29</v>
      </c>
      <c r="AA23" s="12" t="s">
        <v>29</v>
      </c>
      <c r="AB23" s="12" t="s">
        <v>29</v>
      </c>
      <c r="AC23" s="12"/>
      <c r="AD23" s="12" t="s">
        <v>29</v>
      </c>
      <c r="AE23" s="12" t="s">
        <v>29</v>
      </c>
      <c r="AF23" s="12" t="s">
        <v>29</v>
      </c>
      <c r="AG23" s="12" t="s">
        <v>29</v>
      </c>
      <c r="AH23" s="12"/>
      <c r="AI23" s="12" t="s">
        <v>29</v>
      </c>
      <c r="AJ23" s="12">
        <f t="shared" si="3"/>
        <v>5</v>
      </c>
    </row>
    <row r="24" spans="1:36">
      <c r="A24" s="11">
        <v>5299</v>
      </c>
      <c r="B24" s="13" t="s">
        <v>37</v>
      </c>
      <c r="C24" s="12">
        <v>1</v>
      </c>
      <c r="D24" s="12" t="s">
        <v>29</v>
      </c>
      <c r="E24" s="12" t="s">
        <v>29</v>
      </c>
      <c r="F24" s="12">
        <v>1</v>
      </c>
      <c r="G24" s="12" t="s">
        <v>29</v>
      </c>
      <c r="H24" s="12"/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  <c r="N24" s="12" t="s">
        <v>29</v>
      </c>
      <c r="O24" s="12"/>
      <c r="P24" s="12" t="s">
        <v>29</v>
      </c>
      <c r="Q24" s="12" t="s">
        <v>29</v>
      </c>
      <c r="R24" s="12" t="s">
        <v>29</v>
      </c>
      <c r="S24" s="12" t="s">
        <v>29</v>
      </c>
      <c r="T24" s="12" t="s">
        <v>29</v>
      </c>
      <c r="U24" s="12" t="s">
        <v>29</v>
      </c>
      <c r="V24" s="12"/>
      <c r="W24" s="12" t="s">
        <v>29</v>
      </c>
      <c r="X24" s="12" t="s">
        <v>29</v>
      </c>
      <c r="Y24" s="12" t="s">
        <v>29</v>
      </c>
      <c r="Z24" s="12" t="s">
        <v>29</v>
      </c>
      <c r="AA24" s="12" t="s">
        <v>29</v>
      </c>
      <c r="AB24" s="12" t="s">
        <v>29</v>
      </c>
      <c r="AC24" s="12"/>
      <c r="AD24" s="12" t="s">
        <v>29</v>
      </c>
      <c r="AE24" s="12" t="s">
        <v>29</v>
      </c>
      <c r="AF24" s="12" t="s">
        <v>29</v>
      </c>
      <c r="AG24" s="12" t="s">
        <v>29</v>
      </c>
      <c r="AH24" s="12"/>
      <c r="AI24" s="12" t="s">
        <v>29</v>
      </c>
      <c r="AJ24" s="12">
        <f t="shared" ref="AJ24:AJ82" si="4">SUM(C24:AI24)</f>
        <v>2</v>
      </c>
    </row>
    <row r="25" spans="1:36">
      <c r="A25" s="11">
        <v>5301</v>
      </c>
      <c r="B25" s="13" t="s">
        <v>39</v>
      </c>
      <c r="C25" s="12">
        <v>8</v>
      </c>
      <c r="D25" s="12">
        <v>9</v>
      </c>
      <c r="E25" s="12">
        <v>12</v>
      </c>
      <c r="F25" s="12">
        <v>7</v>
      </c>
      <c r="G25" s="12">
        <v>37</v>
      </c>
      <c r="H25" s="12"/>
      <c r="I25" s="12">
        <v>12</v>
      </c>
      <c r="J25" s="12">
        <v>11</v>
      </c>
      <c r="K25" s="12">
        <v>6</v>
      </c>
      <c r="L25" s="12">
        <v>8</v>
      </c>
      <c r="M25" s="12">
        <v>4</v>
      </c>
      <c r="N25" s="12">
        <v>37</v>
      </c>
      <c r="O25" s="12"/>
      <c r="P25" s="12">
        <v>2</v>
      </c>
      <c r="Q25" s="12">
        <v>1</v>
      </c>
      <c r="R25" s="12">
        <v>1</v>
      </c>
      <c r="S25" s="12" t="s">
        <v>29</v>
      </c>
      <c r="T25" s="12" t="s">
        <v>29</v>
      </c>
      <c r="U25" s="12" t="s">
        <v>29</v>
      </c>
      <c r="V25" s="12"/>
      <c r="W25" s="12" t="s">
        <v>29</v>
      </c>
      <c r="X25" s="12" t="s">
        <v>29</v>
      </c>
      <c r="Y25" s="12" t="s">
        <v>29</v>
      </c>
      <c r="Z25" s="12" t="s">
        <v>29</v>
      </c>
      <c r="AA25" s="12" t="s">
        <v>29</v>
      </c>
      <c r="AB25" s="12" t="s">
        <v>29</v>
      </c>
      <c r="AC25" s="12"/>
      <c r="AD25" s="12" t="s">
        <v>29</v>
      </c>
      <c r="AE25" s="12" t="s">
        <v>29</v>
      </c>
      <c r="AF25" s="12" t="s">
        <v>29</v>
      </c>
      <c r="AG25" s="12">
        <v>2</v>
      </c>
      <c r="AH25" s="12"/>
      <c r="AI25" s="12">
        <v>23</v>
      </c>
      <c r="AJ25" s="12">
        <f t="shared" si="4"/>
        <v>180</v>
      </c>
    </row>
    <row r="26" spans="1:36">
      <c r="A26" s="11">
        <v>5302</v>
      </c>
      <c r="B26" s="13" t="s">
        <v>40</v>
      </c>
      <c r="C26" s="12">
        <v>22</v>
      </c>
      <c r="D26" s="12">
        <v>22</v>
      </c>
      <c r="E26" s="12">
        <v>33</v>
      </c>
      <c r="F26" s="12">
        <v>18</v>
      </c>
      <c r="G26" s="12">
        <v>37</v>
      </c>
      <c r="H26" s="12"/>
      <c r="I26" s="12">
        <v>20</v>
      </c>
      <c r="J26" s="12">
        <v>13</v>
      </c>
      <c r="K26" s="12">
        <v>5</v>
      </c>
      <c r="L26" s="12">
        <v>12</v>
      </c>
      <c r="M26" s="12">
        <v>7</v>
      </c>
      <c r="N26" s="12">
        <v>50</v>
      </c>
      <c r="O26" s="12"/>
      <c r="P26" s="12" t="s">
        <v>29</v>
      </c>
      <c r="Q26" s="12" t="s">
        <v>29</v>
      </c>
      <c r="R26" s="12" t="s">
        <v>29</v>
      </c>
      <c r="S26" s="12">
        <v>1</v>
      </c>
      <c r="T26" s="12" t="s">
        <v>29</v>
      </c>
      <c r="U26" s="12" t="s">
        <v>29</v>
      </c>
      <c r="V26" s="12"/>
      <c r="W26" s="12" t="s">
        <v>29</v>
      </c>
      <c r="X26" s="12">
        <v>3</v>
      </c>
      <c r="Y26" s="12">
        <v>1</v>
      </c>
      <c r="Z26" s="12" t="s">
        <v>29</v>
      </c>
      <c r="AA26" s="12" t="s">
        <v>29</v>
      </c>
      <c r="AB26" s="12" t="s">
        <v>29</v>
      </c>
      <c r="AC26" s="12"/>
      <c r="AD26" s="12" t="s">
        <v>29</v>
      </c>
      <c r="AE26" s="12" t="s">
        <v>29</v>
      </c>
      <c r="AF26" s="12" t="s">
        <v>29</v>
      </c>
      <c r="AG26" s="12" t="s">
        <v>29</v>
      </c>
      <c r="AH26" s="12"/>
      <c r="AI26" s="12">
        <v>30</v>
      </c>
      <c r="AJ26" s="12">
        <f t="shared" si="4"/>
        <v>274</v>
      </c>
    </row>
    <row r="27" spans="1:36">
      <c r="A27" s="11">
        <v>5303</v>
      </c>
      <c r="B27" s="13" t="s">
        <v>41</v>
      </c>
      <c r="C27" s="12" t="s">
        <v>29</v>
      </c>
      <c r="D27" s="12">
        <v>1</v>
      </c>
      <c r="E27" s="12">
        <v>2</v>
      </c>
      <c r="F27" s="12">
        <v>1</v>
      </c>
      <c r="G27" s="12" t="s">
        <v>29</v>
      </c>
      <c r="H27" s="12"/>
      <c r="I27" s="12">
        <v>1</v>
      </c>
      <c r="J27" s="12" t="s">
        <v>29</v>
      </c>
      <c r="K27" s="12" t="s">
        <v>29</v>
      </c>
      <c r="L27" s="12">
        <v>1</v>
      </c>
      <c r="M27" s="12" t="s">
        <v>29</v>
      </c>
      <c r="N27" s="12" t="s">
        <v>29</v>
      </c>
      <c r="O27" s="12"/>
      <c r="P27" s="12" t="s">
        <v>29</v>
      </c>
      <c r="Q27" s="12" t="s">
        <v>29</v>
      </c>
      <c r="R27" s="12" t="s">
        <v>29</v>
      </c>
      <c r="S27" s="12" t="s">
        <v>29</v>
      </c>
      <c r="T27" s="12" t="s">
        <v>29</v>
      </c>
      <c r="U27" s="12" t="s">
        <v>29</v>
      </c>
      <c r="V27" s="12"/>
      <c r="W27" s="12" t="s">
        <v>29</v>
      </c>
      <c r="X27" s="12" t="s">
        <v>29</v>
      </c>
      <c r="Y27" s="12" t="s">
        <v>29</v>
      </c>
      <c r="Z27" s="12" t="s">
        <v>29</v>
      </c>
      <c r="AA27" s="12" t="s">
        <v>29</v>
      </c>
      <c r="AB27" s="12" t="s">
        <v>29</v>
      </c>
      <c r="AC27" s="12"/>
      <c r="AD27" s="12" t="s">
        <v>29</v>
      </c>
      <c r="AE27" s="12" t="s">
        <v>29</v>
      </c>
      <c r="AF27" s="12" t="s">
        <v>29</v>
      </c>
      <c r="AG27" s="12" t="s">
        <v>29</v>
      </c>
      <c r="AH27" s="12"/>
      <c r="AI27" s="12">
        <v>4</v>
      </c>
      <c r="AJ27" s="12">
        <f t="shared" si="4"/>
        <v>10</v>
      </c>
    </row>
    <row r="28" spans="1:36">
      <c r="A28" s="11">
        <v>5304</v>
      </c>
      <c r="B28" s="13" t="s">
        <v>42</v>
      </c>
      <c r="C28" s="12">
        <v>2</v>
      </c>
      <c r="D28" s="12">
        <v>5</v>
      </c>
      <c r="E28" s="12">
        <v>3</v>
      </c>
      <c r="F28" s="12">
        <v>6</v>
      </c>
      <c r="G28" s="12">
        <v>9</v>
      </c>
      <c r="H28" s="12"/>
      <c r="I28" s="12">
        <v>4</v>
      </c>
      <c r="J28" s="12">
        <v>4</v>
      </c>
      <c r="K28" s="12">
        <v>9</v>
      </c>
      <c r="L28" s="12">
        <v>2</v>
      </c>
      <c r="M28" s="12">
        <v>3</v>
      </c>
      <c r="N28" s="12">
        <v>11</v>
      </c>
      <c r="O28" s="12"/>
      <c r="P28" s="12" t="s">
        <v>29</v>
      </c>
      <c r="Q28" s="12" t="s">
        <v>29</v>
      </c>
      <c r="R28" s="12" t="s">
        <v>29</v>
      </c>
      <c r="S28" s="12" t="s">
        <v>29</v>
      </c>
      <c r="T28" s="12" t="s">
        <v>29</v>
      </c>
      <c r="U28" s="12" t="s">
        <v>29</v>
      </c>
      <c r="V28" s="12"/>
      <c r="W28" s="12" t="s">
        <v>29</v>
      </c>
      <c r="X28" s="12" t="s">
        <v>29</v>
      </c>
      <c r="Y28" s="12" t="s">
        <v>29</v>
      </c>
      <c r="Z28" s="12" t="s">
        <v>29</v>
      </c>
      <c r="AA28" s="12" t="s">
        <v>29</v>
      </c>
      <c r="AB28" s="12" t="s">
        <v>29</v>
      </c>
      <c r="AC28" s="12"/>
      <c r="AD28" s="12" t="s">
        <v>29</v>
      </c>
      <c r="AE28" s="12" t="s">
        <v>29</v>
      </c>
      <c r="AF28" s="12" t="s">
        <v>29</v>
      </c>
      <c r="AG28" s="12" t="s">
        <v>29</v>
      </c>
      <c r="AH28" s="12"/>
      <c r="AI28" s="12">
        <v>13</v>
      </c>
      <c r="AJ28" s="12">
        <f t="shared" si="4"/>
        <v>71</v>
      </c>
    </row>
    <row r="29" spans="1:36">
      <c r="A29" s="11">
        <v>5305</v>
      </c>
      <c r="B29" s="13" t="s">
        <v>43</v>
      </c>
      <c r="C29" s="12">
        <v>4</v>
      </c>
      <c r="D29" s="12">
        <v>6</v>
      </c>
      <c r="E29" s="12">
        <v>5</v>
      </c>
      <c r="F29" s="12">
        <v>2</v>
      </c>
      <c r="G29" s="12">
        <v>10</v>
      </c>
      <c r="H29" s="12"/>
      <c r="I29" s="12">
        <v>1</v>
      </c>
      <c r="J29" s="12">
        <v>4</v>
      </c>
      <c r="K29" s="12">
        <v>2</v>
      </c>
      <c r="L29" s="12">
        <v>6</v>
      </c>
      <c r="M29" s="12">
        <v>1</v>
      </c>
      <c r="N29" s="12">
        <v>7</v>
      </c>
      <c r="O29" s="12"/>
      <c r="P29" s="12" t="s">
        <v>29</v>
      </c>
      <c r="Q29" s="12" t="s">
        <v>29</v>
      </c>
      <c r="R29" s="12" t="s">
        <v>29</v>
      </c>
      <c r="S29" s="12" t="s">
        <v>29</v>
      </c>
      <c r="T29" s="12" t="s">
        <v>29</v>
      </c>
      <c r="U29" s="12" t="s">
        <v>29</v>
      </c>
      <c r="V29" s="12"/>
      <c r="W29" s="12" t="s">
        <v>29</v>
      </c>
      <c r="X29" s="12" t="s">
        <v>29</v>
      </c>
      <c r="Y29" s="12" t="s">
        <v>29</v>
      </c>
      <c r="Z29" s="12" t="s">
        <v>29</v>
      </c>
      <c r="AA29" s="12" t="s">
        <v>29</v>
      </c>
      <c r="AB29" s="12" t="s">
        <v>29</v>
      </c>
      <c r="AC29" s="12"/>
      <c r="AD29" s="12" t="s">
        <v>29</v>
      </c>
      <c r="AE29" s="12" t="s">
        <v>29</v>
      </c>
      <c r="AF29" s="12" t="s">
        <v>29</v>
      </c>
      <c r="AG29" s="12" t="s">
        <v>29</v>
      </c>
      <c r="AH29" s="12"/>
      <c r="AI29" s="12">
        <v>16</v>
      </c>
      <c r="AJ29" s="12">
        <f t="shared" si="4"/>
        <v>64</v>
      </c>
    </row>
    <row r="30" spans="1:36">
      <c r="A30" s="11">
        <v>5308</v>
      </c>
      <c r="B30" s="13" t="s">
        <v>44</v>
      </c>
      <c r="C30" s="12">
        <v>1</v>
      </c>
      <c r="D30" s="12">
        <v>1</v>
      </c>
      <c r="E30" s="12" t="s">
        <v>29</v>
      </c>
      <c r="F30" s="12">
        <v>1</v>
      </c>
      <c r="G30" s="12">
        <v>4</v>
      </c>
      <c r="H30" s="12"/>
      <c r="I30" s="12">
        <v>1</v>
      </c>
      <c r="J30" s="12">
        <v>2</v>
      </c>
      <c r="K30" s="12" t="s">
        <v>29</v>
      </c>
      <c r="L30" s="12" t="s">
        <v>29</v>
      </c>
      <c r="M30" s="12">
        <v>1</v>
      </c>
      <c r="N30" s="12">
        <v>6</v>
      </c>
      <c r="O30" s="12"/>
      <c r="P30" s="12" t="s">
        <v>29</v>
      </c>
      <c r="Q30" s="12" t="s">
        <v>29</v>
      </c>
      <c r="R30" s="12" t="s">
        <v>29</v>
      </c>
      <c r="S30" s="12" t="s">
        <v>29</v>
      </c>
      <c r="T30" s="12" t="s">
        <v>29</v>
      </c>
      <c r="U30" s="12" t="s">
        <v>29</v>
      </c>
      <c r="V30" s="12"/>
      <c r="W30" s="12">
        <v>1</v>
      </c>
      <c r="X30" s="12" t="s">
        <v>29</v>
      </c>
      <c r="Y30" s="12" t="s">
        <v>29</v>
      </c>
      <c r="Z30" s="12" t="s">
        <v>29</v>
      </c>
      <c r="AA30" s="12">
        <v>1</v>
      </c>
      <c r="AB30" s="12" t="s">
        <v>29</v>
      </c>
      <c r="AC30" s="12"/>
      <c r="AD30" s="12" t="s">
        <v>29</v>
      </c>
      <c r="AE30" s="12" t="s">
        <v>29</v>
      </c>
      <c r="AF30" s="12" t="s">
        <v>29</v>
      </c>
      <c r="AG30" s="12" t="s">
        <v>29</v>
      </c>
      <c r="AH30" s="12"/>
      <c r="AI30" s="12">
        <v>3</v>
      </c>
      <c r="AJ30" s="12">
        <f t="shared" si="4"/>
        <v>22</v>
      </c>
    </row>
    <row r="31" spans="1:36">
      <c r="A31" s="11">
        <v>5310</v>
      </c>
      <c r="B31" s="13" t="s">
        <v>45</v>
      </c>
      <c r="C31" s="12">
        <v>4</v>
      </c>
      <c r="D31" s="12">
        <v>3</v>
      </c>
      <c r="E31" s="12">
        <v>3</v>
      </c>
      <c r="F31" s="12">
        <v>3</v>
      </c>
      <c r="G31" s="12">
        <v>7</v>
      </c>
      <c r="H31" s="12"/>
      <c r="I31" s="12">
        <v>2</v>
      </c>
      <c r="J31" s="12">
        <v>3</v>
      </c>
      <c r="K31" s="12">
        <v>3</v>
      </c>
      <c r="L31" s="12">
        <v>2</v>
      </c>
      <c r="M31" s="12">
        <v>3</v>
      </c>
      <c r="N31" s="12">
        <v>15</v>
      </c>
      <c r="O31" s="12"/>
      <c r="P31" s="12" t="s">
        <v>29</v>
      </c>
      <c r="Q31" s="12" t="s">
        <v>29</v>
      </c>
      <c r="R31" s="12">
        <v>1</v>
      </c>
      <c r="S31" s="12" t="s">
        <v>29</v>
      </c>
      <c r="T31" s="12" t="s">
        <v>29</v>
      </c>
      <c r="U31" s="12" t="s">
        <v>29</v>
      </c>
      <c r="V31" s="12"/>
      <c r="W31" s="12" t="s">
        <v>29</v>
      </c>
      <c r="X31" s="12">
        <v>2</v>
      </c>
      <c r="Y31" s="12" t="s">
        <v>29</v>
      </c>
      <c r="Z31" s="12">
        <v>2</v>
      </c>
      <c r="AA31" s="12" t="s">
        <v>29</v>
      </c>
      <c r="AB31" s="12" t="s">
        <v>29</v>
      </c>
      <c r="AC31" s="12"/>
      <c r="AD31" s="12" t="s">
        <v>29</v>
      </c>
      <c r="AE31" s="12" t="s">
        <v>29</v>
      </c>
      <c r="AF31" s="12" t="s">
        <v>29</v>
      </c>
      <c r="AG31" s="12" t="s">
        <v>29</v>
      </c>
      <c r="AH31" s="12"/>
      <c r="AI31" s="12">
        <v>7</v>
      </c>
      <c r="AJ31" s="12">
        <f t="shared" si="4"/>
        <v>60</v>
      </c>
    </row>
    <row r="32" spans="1:36">
      <c r="A32" s="11">
        <v>5311</v>
      </c>
      <c r="B32" s="13" t="s">
        <v>46</v>
      </c>
      <c r="C32" s="12">
        <v>2</v>
      </c>
      <c r="D32" s="12">
        <v>1</v>
      </c>
      <c r="E32" s="12">
        <v>2</v>
      </c>
      <c r="F32" s="12" t="s">
        <v>29</v>
      </c>
      <c r="G32" s="12" t="s">
        <v>29</v>
      </c>
      <c r="H32" s="12"/>
      <c r="I32" s="12" t="s">
        <v>29</v>
      </c>
      <c r="J32" s="12" t="s">
        <v>29</v>
      </c>
      <c r="K32" s="12" t="s">
        <v>29</v>
      </c>
      <c r="L32" s="12" t="s">
        <v>29</v>
      </c>
      <c r="M32" s="12" t="s">
        <v>29</v>
      </c>
      <c r="N32" s="12" t="s">
        <v>29</v>
      </c>
      <c r="O32" s="12"/>
      <c r="P32" s="12" t="s">
        <v>29</v>
      </c>
      <c r="Q32" s="12" t="s">
        <v>29</v>
      </c>
      <c r="R32" s="12" t="s">
        <v>29</v>
      </c>
      <c r="S32" s="12" t="s">
        <v>29</v>
      </c>
      <c r="T32" s="12" t="s">
        <v>29</v>
      </c>
      <c r="U32" s="12" t="s">
        <v>29</v>
      </c>
      <c r="V32" s="12"/>
      <c r="W32" s="12" t="s">
        <v>29</v>
      </c>
      <c r="X32" s="12" t="s">
        <v>29</v>
      </c>
      <c r="Y32" s="12" t="s">
        <v>29</v>
      </c>
      <c r="Z32" s="12" t="s">
        <v>29</v>
      </c>
      <c r="AA32" s="12" t="s">
        <v>29</v>
      </c>
      <c r="AB32" s="12" t="s">
        <v>29</v>
      </c>
      <c r="AC32" s="12"/>
      <c r="AD32" s="12" t="s">
        <v>29</v>
      </c>
      <c r="AE32" s="12" t="s">
        <v>29</v>
      </c>
      <c r="AF32" s="12" t="s">
        <v>29</v>
      </c>
      <c r="AG32" s="12" t="s">
        <v>29</v>
      </c>
      <c r="AH32" s="12"/>
      <c r="AI32" s="12">
        <v>1</v>
      </c>
      <c r="AJ32" s="12">
        <f t="shared" si="4"/>
        <v>6</v>
      </c>
    </row>
    <row r="33" spans="1:36">
      <c r="A33" s="11">
        <v>5312</v>
      </c>
      <c r="B33" s="13" t="s">
        <v>47</v>
      </c>
      <c r="C33" s="12">
        <v>19</v>
      </c>
      <c r="D33" s="12">
        <v>14</v>
      </c>
      <c r="E33" s="12">
        <v>24</v>
      </c>
      <c r="F33" s="12">
        <v>10</v>
      </c>
      <c r="G33" s="12">
        <v>53</v>
      </c>
      <c r="H33" s="12"/>
      <c r="I33" s="12">
        <v>7</v>
      </c>
      <c r="J33" s="12">
        <v>14</v>
      </c>
      <c r="K33" s="12">
        <v>16</v>
      </c>
      <c r="L33" s="12">
        <v>20</v>
      </c>
      <c r="M33" s="12">
        <v>13</v>
      </c>
      <c r="N33" s="12">
        <v>51</v>
      </c>
      <c r="O33" s="12"/>
      <c r="P33" s="12">
        <v>1</v>
      </c>
      <c r="Q33" s="12" t="s">
        <v>29</v>
      </c>
      <c r="R33" s="12" t="s">
        <v>29</v>
      </c>
      <c r="S33" s="12" t="s">
        <v>29</v>
      </c>
      <c r="T33" s="12" t="s">
        <v>29</v>
      </c>
      <c r="U33" s="12" t="s">
        <v>29</v>
      </c>
      <c r="V33" s="12"/>
      <c r="W33" s="12">
        <v>1</v>
      </c>
      <c r="X33" s="12">
        <v>2</v>
      </c>
      <c r="Y33" s="12">
        <v>1</v>
      </c>
      <c r="Z33" s="12" t="s">
        <v>29</v>
      </c>
      <c r="AA33" s="12">
        <v>2</v>
      </c>
      <c r="AB33" s="12" t="s">
        <v>29</v>
      </c>
      <c r="AC33" s="12"/>
      <c r="AD33" s="12" t="s">
        <v>29</v>
      </c>
      <c r="AE33" s="12" t="s">
        <v>29</v>
      </c>
      <c r="AF33" s="12" t="s">
        <v>29</v>
      </c>
      <c r="AG33" s="12" t="s">
        <v>29</v>
      </c>
      <c r="AH33" s="12"/>
      <c r="AI33" s="12">
        <v>52</v>
      </c>
      <c r="AJ33" s="12">
        <f t="shared" si="4"/>
        <v>300</v>
      </c>
    </row>
    <row r="34" spans="1:36">
      <c r="A34" s="11">
        <v>5314</v>
      </c>
      <c r="B34" s="13" t="s">
        <v>48</v>
      </c>
      <c r="C34" s="12" t="s">
        <v>29</v>
      </c>
      <c r="D34" s="12">
        <v>1</v>
      </c>
      <c r="E34" s="12" t="s">
        <v>29</v>
      </c>
      <c r="F34" s="12">
        <v>1</v>
      </c>
      <c r="G34" s="12">
        <v>3</v>
      </c>
      <c r="H34" s="12"/>
      <c r="I34" s="12" t="s">
        <v>29</v>
      </c>
      <c r="J34" s="12" t="s">
        <v>29</v>
      </c>
      <c r="K34" s="12" t="s">
        <v>29</v>
      </c>
      <c r="L34" s="12" t="s">
        <v>29</v>
      </c>
      <c r="M34" s="12" t="s">
        <v>29</v>
      </c>
      <c r="N34" s="12" t="s">
        <v>29</v>
      </c>
      <c r="O34" s="12"/>
      <c r="P34" s="12" t="s">
        <v>29</v>
      </c>
      <c r="Q34" s="12" t="s">
        <v>29</v>
      </c>
      <c r="R34" s="12" t="s">
        <v>29</v>
      </c>
      <c r="S34" s="12" t="s">
        <v>29</v>
      </c>
      <c r="T34" s="12" t="s">
        <v>29</v>
      </c>
      <c r="U34" s="12" t="s">
        <v>29</v>
      </c>
      <c r="V34" s="12"/>
      <c r="W34" s="12" t="s">
        <v>29</v>
      </c>
      <c r="X34" s="12" t="s">
        <v>29</v>
      </c>
      <c r="Y34" s="12" t="s">
        <v>29</v>
      </c>
      <c r="Z34" s="12" t="s">
        <v>29</v>
      </c>
      <c r="AA34" s="12" t="s">
        <v>29</v>
      </c>
      <c r="AB34" s="12" t="s">
        <v>29</v>
      </c>
      <c r="AC34" s="12"/>
      <c r="AD34" s="12" t="s">
        <v>29</v>
      </c>
      <c r="AE34" s="12" t="s">
        <v>29</v>
      </c>
      <c r="AF34" s="12" t="s">
        <v>29</v>
      </c>
      <c r="AG34" s="12" t="s">
        <v>29</v>
      </c>
      <c r="AH34" s="12"/>
      <c r="AI34" s="12">
        <v>3</v>
      </c>
      <c r="AJ34" s="12">
        <f t="shared" si="4"/>
        <v>8</v>
      </c>
    </row>
    <row r="35" spans="1:36">
      <c r="A35" s="11">
        <v>5319</v>
      </c>
      <c r="B35" s="13" t="s">
        <v>49</v>
      </c>
      <c r="C35" s="12">
        <v>5</v>
      </c>
      <c r="D35" s="12">
        <v>10</v>
      </c>
      <c r="E35" s="12">
        <v>15</v>
      </c>
      <c r="F35" s="12">
        <v>5</v>
      </c>
      <c r="G35" s="12">
        <v>29</v>
      </c>
      <c r="H35" s="12"/>
      <c r="I35" s="12">
        <v>10</v>
      </c>
      <c r="J35" s="12">
        <v>5</v>
      </c>
      <c r="K35" s="12">
        <v>4</v>
      </c>
      <c r="L35" s="12">
        <v>4</v>
      </c>
      <c r="M35" s="12">
        <v>1</v>
      </c>
      <c r="N35" s="12">
        <v>15</v>
      </c>
      <c r="O35" s="12"/>
      <c r="P35" s="12" t="s">
        <v>29</v>
      </c>
      <c r="Q35" s="12" t="s">
        <v>29</v>
      </c>
      <c r="R35" s="12" t="s">
        <v>29</v>
      </c>
      <c r="S35" s="12" t="s">
        <v>29</v>
      </c>
      <c r="T35" s="12" t="s">
        <v>29</v>
      </c>
      <c r="U35" s="12" t="s">
        <v>29</v>
      </c>
      <c r="V35" s="12"/>
      <c r="W35" s="12" t="s">
        <v>29</v>
      </c>
      <c r="X35" s="12">
        <v>2</v>
      </c>
      <c r="Y35" s="12" t="s">
        <v>29</v>
      </c>
      <c r="Z35" s="12" t="s">
        <v>29</v>
      </c>
      <c r="AA35" s="12">
        <v>1</v>
      </c>
      <c r="AB35" s="12" t="s">
        <v>29</v>
      </c>
      <c r="AC35" s="12"/>
      <c r="AD35" s="12" t="s">
        <v>29</v>
      </c>
      <c r="AE35" s="12" t="s">
        <v>29</v>
      </c>
      <c r="AF35" s="12" t="s">
        <v>29</v>
      </c>
      <c r="AG35" s="12" t="s">
        <v>29</v>
      </c>
      <c r="AH35" s="12"/>
      <c r="AI35" s="12">
        <v>19</v>
      </c>
      <c r="AJ35" s="12">
        <f t="shared" si="4"/>
        <v>125</v>
      </c>
    </row>
    <row r="36" spans="1:36">
      <c r="A36" s="11">
        <v>5399</v>
      </c>
      <c r="B36" s="13" t="s">
        <v>50</v>
      </c>
      <c r="C36" s="12" t="s">
        <v>29</v>
      </c>
      <c r="D36" s="12" t="s">
        <v>29</v>
      </c>
      <c r="E36" s="12" t="s">
        <v>29</v>
      </c>
      <c r="F36" s="12" t="s">
        <v>29</v>
      </c>
      <c r="G36" s="12">
        <v>1</v>
      </c>
      <c r="H36" s="12"/>
      <c r="I36" s="12" t="s">
        <v>29</v>
      </c>
      <c r="J36" s="12" t="s">
        <v>29</v>
      </c>
      <c r="K36" s="12">
        <v>1</v>
      </c>
      <c r="L36" s="12" t="s">
        <v>29</v>
      </c>
      <c r="M36" s="12">
        <v>1</v>
      </c>
      <c r="N36" s="12" t="s">
        <v>29</v>
      </c>
      <c r="O36" s="12"/>
      <c r="P36" s="12" t="s">
        <v>29</v>
      </c>
      <c r="Q36" s="12" t="s">
        <v>29</v>
      </c>
      <c r="R36" s="12" t="s">
        <v>29</v>
      </c>
      <c r="S36" s="12" t="s">
        <v>29</v>
      </c>
      <c r="T36" s="12" t="s">
        <v>29</v>
      </c>
      <c r="U36" s="12" t="s">
        <v>29</v>
      </c>
      <c r="V36" s="12"/>
      <c r="W36" s="12" t="s">
        <v>29</v>
      </c>
      <c r="X36" s="12" t="s">
        <v>29</v>
      </c>
      <c r="Y36" s="12" t="s">
        <v>29</v>
      </c>
      <c r="Z36" s="12" t="s">
        <v>29</v>
      </c>
      <c r="AA36" s="12" t="s">
        <v>29</v>
      </c>
      <c r="AB36" s="12" t="s">
        <v>29</v>
      </c>
      <c r="AC36" s="12"/>
      <c r="AD36" s="12" t="s">
        <v>29</v>
      </c>
      <c r="AE36" s="12" t="s">
        <v>29</v>
      </c>
      <c r="AF36" s="12" t="s">
        <v>29</v>
      </c>
      <c r="AG36" s="12" t="s">
        <v>29</v>
      </c>
      <c r="AH36" s="12"/>
      <c r="AI36" s="12" t="s">
        <v>29</v>
      </c>
      <c r="AJ36" s="12">
        <f t="shared" si="4"/>
        <v>3</v>
      </c>
    </row>
    <row r="37" spans="1:36">
      <c r="A37" s="11">
        <v>5401</v>
      </c>
      <c r="B37" s="13" t="s">
        <v>52</v>
      </c>
      <c r="C37" s="12">
        <v>134</v>
      </c>
      <c r="D37" s="12">
        <v>207</v>
      </c>
      <c r="E37" s="12">
        <v>252</v>
      </c>
      <c r="F37" s="12">
        <v>175</v>
      </c>
      <c r="G37" s="12">
        <v>571</v>
      </c>
      <c r="H37" s="12"/>
      <c r="I37" s="12">
        <v>155</v>
      </c>
      <c r="J37" s="12">
        <v>193</v>
      </c>
      <c r="K37" s="12">
        <v>206</v>
      </c>
      <c r="L37" s="12">
        <v>155</v>
      </c>
      <c r="M37" s="12">
        <v>108</v>
      </c>
      <c r="N37" s="12">
        <v>818</v>
      </c>
      <c r="O37" s="12"/>
      <c r="P37" s="12">
        <v>17</v>
      </c>
      <c r="Q37" s="12">
        <v>23</v>
      </c>
      <c r="R37" s="12">
        <v>21</v>
      </c>
      <c r="S37" s="12" t="s">
        <v>29</v>
      </c>
      <c r="T37" s="12" t="s">
        <v>29</v>
      </c>
      <c r="U37" s="12" t="s">
        <v>29</v>
      </c>
      <c r="V37" s="12"/>
      <c r="W37" s="12">
        <v>26</v>
      </c>
      <c r="X37" s="12">
        <v>12</v>
      </c>
      <c r="Y37" s="12">
        <v>16</v>
      </c>
      <c r="Z37" s="12">
        <v>14</v>
      </c>
      <c r="AA37" s="12">
        <v>70</v>
      </c>
      <c r="AB37" s="12">
        <v>6</v>
      </c>
      <c r="AC37" s="12"/>
      <c r="AD37" s="12" t="s">
        <v>29</v>
      </c>
      <c r="AE37" s="12">
        <v>1</v>
      </c>
      <c r="AF37" s="12" t="s">
        <v>29</v>
      </c>
      <c r="AG37" s="12" t="s">
        <v>29</v>
      </c>
      <c r="AH37" s="12"/>
      <c r="AI37" s="12">
        <v>484</v>
      </c>
      <c r="AJ37" s="12">
        <f t="shared" si="4"/>
        <v>3664</v>
      </c>
    </row>
    <row r="38" spans="1:36">
      <c r="A38" s="11">
        <v>5411</v>
      </c>
      <c r="B38" s="13" t="s">
        <v>53</v>
      </c>
      <c r="C38" s="12">
        <v>6</v>
      </c>
      <c r="D38" s="12">
        <v>10</v>
      </c>
      <c r="E38" s="12">
        <v>12</v>
      </c>
      <c r="F38" s="12">
        <v>9</v>
      </c>
      <c r="G38" s="12">
        <v>32</v>
      </c>
      <c r="H38" s="12"/>
      <c r="I38" s="12">
        <v>6</v>
      </c>
      <c r="J38" s="12">
        <v>10</v>
      </c>
      <c r="K38" s="12">
        <v>8</v>
      </c>
      <c r="L38" s="12">
        <v>11</v>
      </c>
      <c r="M38" s="12">
        <v>9</v>
      </c>
      <c r="N38" s="12">
        <v>41</v>
      </c>
      <c r="O38" s="12"/>
      <c r="P38" s="12" t="s">
        <v>29</v>
      </c>
      <c r="Q38" s="12" t="s">
        <v>29</v>
      </c>
      <c r="R38" s="12" t="s">
        <v>29</v>
      </c>
      <c r="S38" s="12" t="s">
        <v>29</v>
      </c>
      <c r="T38" s="12" t="s">
        <v>29</v>
      </c>
      <c r="U38" s="12" t="s">
        <v>29</v>
      </c>
      <c r="V38" s="12"/>
      <c r="W38" s="12" t="s">
        <v>29</v>
      </c>
      <c r="X38" s="12" t="s">
        <v>29</v>
      </c>
      <c r="Y38" s="12" t="s">
        <v>29</v>
      </c>
      <c r="Z38" s="12" t="s">
        <v>29</v>
      </c>
      <c r="AA38" s="12" t="s">
        <v>29</v>
      </c>
      <c r="AB38" s="12" t="s">
        <v>29</v>
      </c>
      <c r="AC38" s="12"/>
      <c r="AD38" s="12" t="s">
        <v>29</v>
      </c>
      <c r="AE38" s="12" t="s">
        <v>29</v>
      </c>
      <c r="AF38" s="12" t="s">
        <v>29</v>
      </c>
      <c r="AG38" s="12" t="s">
        <v>29</v>
      </c>
      <c r="AH38" s="12"/>
      <c r="AI38" s="12">
        <v>27</v>
      </c>
      <c r="AJ38" s="12">
        <f t="shared" si="4"/>
        <v>181</v>
      </c>
    </row>
    <row r="39" spans="1:36">
      <c r="A39" s="11">
        <v>5413</v>
      </c>
      <c r="B39" s="13" t="s">
        <v>54</v>
      </c>
      <c r="C39" s="12">
        <v>1</v>
      </c>
      <c r="D39" s="12">
        <v>2</v>
      </c>
      <c r="E39" s="12" t="s">
        <v>29</v>
      </c>
      <c r="F39" s="12">
        <v>4</v>
      </c>
      <c r="G39" s="12">
        <v>7</v>
      </c>
      <c r="H39" s="12"/>
      <c r="I39" s="12">
        <v>1</v>
      </c>
      <c r="J39" s="12">
        <v>1</v>
      </c>
      <c r="K39" s="12">
        <v>1</v>
      </c>
      <c r="L39" s="12">
        <v>2</v>
      </c>
      <c r="M39" s="12">
        <v>1</v>
      </c>
      <c r="N39" s="12" t="s">
        <v>29</v>
      </c>
      <c r="O39" s="12"/>
      <c r="P39" s="12" t="s">
        <v>29</v>
      </c>
      <c r="Q39" s="12" t="s">
        <v>29</v>
      </c>
      <c r="R39" s="12" t="s">
        <v>29</v>
      </c>
      <c r="S39" s="12" t="s">
        <v>29</v>
      </c>
      <c r="T39" s="12" t="s">
        <v>29</v>
      </c>
      <c r="U39" s="12" t="s">
        <v>29</v>
      </c>
      <c r="V39" s="12"/>
      <c r="W39" s="12" t="s">
        <v>29</v>
      </c>
      <c r="X39" s="12" t="s">
        <v>29</v>
      </c>
      <c r="Y39" s="12" t="s">
        <v>29</v>
      </c>
      <c r="Z39" s="12" t="s">
        <v>29</v>
      </c>
      <c r="AA39" s="12" t="s">
        <v>29</v>
      </c>
      <c r="AB39" s="12" t="s">
        <v>29</v>
      </c>
      <c r="AC39" s="12"/>
      <c r="AD39" s="12" t="s">
        <v>29</v>
      </c>
      <c r="AE39" s="12" t="s">
        <v>29</v>
      </c>
      <c r="AF39" s="12" t="s">
        <v>29</v>
      </c>
      <c r="AG39" s="12" t="s">
        <v>29</v>
      </c>
      <c r="AH39" s="12"/>
      <c r="AI39" s="12">
        <v>3</v>
      </c>
      <c r="AJ39" s="12">
        <f t="shared" si="4"/>
        <v>23</v>
      </c>
    </row>
    <row r="40" spans="1:36">
      <c r="A40" s="11">
        <v>5418</v>
      </c>
      <c r="B40" s="13" t="s">
        <v>55</v>
      </c>
      <c r="C40" s="12">
        <v>6</v>
      </c>
      <c r="D40" s="12">
        <v>8</v>
      </c>
      <c r="E40" s="12">
        <v>23</v>
      </c>
      <c r="F40" s="12">
        <v>13</v>
      </c>
      <c r="G40" s="12">
        <v>37</v>
      </c>
      <c r="H40" s="12"/>
      <c r="I40" s="12">
        <v>7</v>
      </c>
      <c r="J40" s="12">
        <v>3</v>
      </c>
      <c r="K40" s="12">
        <v>7</v>
      </c>
      <c r="L40" s="12">
        <v>6</v>
      </c>
      <c r="M40" s="12">
        <v>10</v>
      </c>
      <c r="N40" s="12">
        <v>18</v>
      </c>
      <c r="O40" s="12"/>
      <c r="P40" s="12" t="s">
        <v>29</v>
      </c>
      <c r="Q40" s="12" t="s">
        <v>29</v>
      </c>
      <c r="R40" s="12" t="s">
        <v>29</v>
      </c>
      <c r="S40" s="12" t="s">
        <v>29</v>
      </c>
      <c r="T40" s="12" t="s">
        <v>29</v>
      </c>
      <c r="U40" s="12" t="s">
        <v>29</v>
      </c>
      <c r="V40" s="12"/>
      <c r="W40" s="12" t="s">
        <v>29</v>
      </c>
      <c r="X40" s="12" t="s">
        <v>29</v>
      </c>
      <c r="Y40" s="12" t="s">
        <v>29</v>
      </c>
      <c r="Z40" s="12" t="s">
        <v>29</v>
      </c>
      <c r="AA40" s="12">
        <v>5</v>
      </c>
      <c r="AB40" s="12" t="s">
        <v>29</v>
      </c>
      <c r="AC40" s="12"/>
      <c r="AD40" s="12" t="s">
        <v>29</v>
      </c>
      <c r="AE40" s="12">
        <v>2</v>
      </c>
      <c r="AF40" s="12" t="s">
        <v>29</v>
      </c>
      <c r="AG40" s="12" t="s">
        <v>29</v>
      </c>
      <c r="AH40" s="12"/>
      <c r="AI40" s="12">
        <v>24</v>
      </c>
      <c r="AJ40" s="12">
        <f t="shared" si="4"/>
        <v>169</v>
      </c>
    </row>
    <row r="41" spans="1:36">
      <c r="A41" s="11">
        <v>5486</v>
      </c>
      <c r="B41" s="13" t="s">
        <v>56</v>
      </c>
      <c r="C41" s="12">
        <v>5</v>
      </c>
      <c r="D41" s="12">
        <v>3</v>
      </c>
      <c r="E41" s="12">
        <v>7</v>
      </c>
      <c r="F41" s="12">
        <v>2</v>
      </c>
      <c r="G41" s="12">
        <v>23</v>
      </c>
      <c r="H41" s="12"/>
      <c r="I41" s="12">
        <v>9</v>
      </c>
      <c r="J41" s="12">
        <v>4</v>
      </c>
      <c r="K41" s="12">
        <v>5</v>
      </c>
      <c r="L41" s="12">
        <v>10</v>
      </c>
      <c r="M41" s="12">
        <v>3</v>
      </c>
      <c r="N41" s="12">
        <v>31</v>
      </c>
      <c r="O41" s="12"/>
      <c r="P41" s="12">
        <v>2</v>
      </c>
      <c r="Q41" s="12">
        <v>3</v>
      </c>
      <c r="R41" s="12">
        <v>4</v>
      </c>
      <c r="S41" s="12">
        <v>1</v>
      </c>
      <c r="T41" s="12" t="s">
        <v>29</v>
      </c>
      <c r="U41" s="12" t="s">
        <v>29</v>
      </c>
      <c r="V41" s="12"/>
      <c r="W41" s="12" t="s">
        <v>29</v>
      </c>
      <c r="X41" s="12">
        <v>1</v>
      </c>
      <c r="Y41" s="12">
        <v>1</v>
      </c>
      <c r="Z41" s="12">
        <v>3</v>
      </c>
      <c r="AA41" s="12">
        <v>2</v>
      </c>
      <c r="AB41" s="12">
        <v>2</v>
      </c>
      <c r="AC41" s="12"/>
      <c r="AD41" s="12" t="s">
        <v>29</v>
      </c>
      <c r="AE41" s="12" t="s">
        <v>29</v>
      </c>
      <c r="AF41" s="12" t="s">
        <v>29</v>
      </c>
      <c r="AG41" s="12" t="s">
        <v>29</v>
      </c>
      <c r="AH41" s="12"/>
      <c r="AI41" s="12">
        <v>12</v>
      </c>
      <c r="AJ41" s="12">
        <f t="shared" si="4"/>
        <v>133</v>
      </c>
    </row>
    <row r="42" spans="1:36">
      <c r="A42" s="11">
        <v>5487</v>
      </c>
      <c r="B42" s="13" t="s">
        <v>57</v>
      </c>
      <c r="C42" s="12">
        <v>180</v>
      </c>
      <c r="D42" s="12">
        <v>201</v>
      </c>
      <c r="E42" s="12">
        <v>247</v>
      </c>
      <c r="F42" s="12">
        <v>190</v>
      </c>
      <c r="G42" s="12">
        <v>725</v>
      </c>
      <c r="H42" s="12"/>
      <c r="I42" s="12">
        <v>207</v>
      </c>
      <c r="J42" s="12">
        <v>233</v>
      </c>
      <c r="K42" s="12">
        <v>250</v>
      </c>
      <c r="L42" s="12">
        <v>211</v>
      </c>
      <c r="M42" s="12">
        <v>136</v>
      </c>
      <c r="N42" s="12">
        <v>888</v>
      </c>
      <c r="O42" s="12"/>
      <c r="P42" s="12">
        <v>11</v>
      </c>
      <c r="Q42" s="12">
        <v>16</v>
      </c>
      <c r="R42" s="12">
        <v>16</v>
      </c>
      <c r="S42" s="12" t="s">
        <v>29</v>
      </c>
      <c r="T42" s="12" t="s">
        <v>29</v>
      </c>
      <c r="U42" s="12" t="s">
        <v>29</v>
      </c>
      <c r="V42" s="12"/>
      <c r="W42" s="12">
        <v>8</v>
      </c>
      <c r="X42" s="12">
        <v>6</v>
      </c>
      <c r="Y42" s="12">
        <v>4</v>
      </c>
      <c r="Z42" s="12">
        <v>3</v>
      </c>
      <c r="AA42" s="12">
        <v>6</v>
      </c>
      <c r="AB42" s="12" t="s">
        <v>29</v>
      </c>
      <c r="AC42" s="12"/>
      <c r="AD42" s="12" t="s">
        <v>29</v>
      </c>
      <c r="AE42" s="12" t="s">
        <v>29</v>
      </c>
      <c r="AF42" s="12" t="s">
        <v>29</v>
      </c>
      <c r="AG42" s="12" t="s">
        <v>29</v>
      </c>
      <c r="AH42" s="12"/>
      <c r="AI42" s="12">
        <v>541</v>
      </c>
      <c r="AJ42" s="12">
        <f t="shared" si="4"/>
        <v>4079</v>
      </c>
    </row>
    <row r="43" spans="1:36">
      <c r="A43" s="11">
        <v>5488</v>
      </c>
      <c r="B43" s="13" t="s">
        <v>58</v>
      </c>
      <c r="C43" s="12">
        <v>1</v>
      </c>
      <c r="D43" s="12">
        <v>5</v>
      </c>
      <c r="E43" s="12">
        <v>4</v>
      </c>
      <c r="F43" s="12">
        <v>4</v>
      </c>
      <c r="G43" s="12">
        <v>15</v>
      </c>
      <c r="H43" s="12"/>
      <c r="I43" s="12">
        <v>2</v>
      </c>
      <c r="J43" s="12" t="s">
        <v>29</v>
      </c>
      <c r="K43" s="12">
        <v>3</v>
      </c>
      <c r="L43" s="12">
        <v>4</v>
      </c>
      <c r="M43" s="12">
        <v>1</v>
      </c>
      <c r="N43" s="12">
        <v>6</v>
      </c>
      <c r="O43" s="12"/>
      <c r="P43" s="12" t="s">
        <v>29</v>
      </c>
      <c r="Q43" s="12" t="s">
        <v>29</v>
      </c>
      <c r="R43" s="12" t="s">
        <v>29</v>
      </c>
      <c r="S43" s="12" t="s">
        <v>29</v>
      </c>
      <c r="T43" s="12" t="s">
        <v>29</v>
      </c>
      <c r="U43" s="12" t="s">
        <v>29</v>
      </c>
      <c r="V43" s="12"/>
      <c r="W43" s="12" t="s">
        <v>29</v>
      </c>
      <c r="X43" s="12" t="s">
        <v>29</v>
      </c>
      <c r="Y43" s="12" t="s">
        <v>29</v>
      </c>
      <c r="Z43" s="12" t="s">
        <v>29</v>
      </c>
      <c r="AA43" s="12" t="s">
        <v>29</v>
      </c>
      <c r="AB43" s="12" t="s">
        <v>29</v>
      </c>
      <c r="AC43" s="12"/>
      <c r="AD43" s="12" t="s">
        <v>29</v>
      </c>
      <c r="AE43" s="12" t="s">
        <v>29</v>
      </c>
      <c r="AF43" s="12" t="s">
        <v>29</v>
      </c>
      <c r="AG43" s="12" t="s">
        <v>29</v>
      </c>
      <c r="AH43" s="12"/>
      <c r="AI43" s="12">
        <v>4</v>
      </c>
      <c r="AJ43" s="12">
        <f t="shared" si="4"/>
        <v>49</v>
      </c>
    </row>
    <row r="44" spans="1:36">
      <c r="A44" s="11">
        <v>5492</v>
      </c>
      <c r="B44" s="13" t="s">
        <v>59</v>
      </c>
      <c r="C44" s="12">
        <v>301</v>
      </c>
      <c r="D44" s="12">
        <v>349</v>
      </c>
      <c r="E44" s="12">
        <v>438</v>
      </c>
      <c r="F44" s="12">
        <v>306</v>
      </c>
      <c r="G44" s="12">
        <v>893</v>
      </c>
      <c r="H44" s="12"/>
      <c r="I44" s="12">
        <v>269</v>
      </c>
      <c r="J44" s="12">
        <v>306</v>
      </c>
      <c r="K44" s="12">
        <v>270</v>
      </c>
      <c r="L44" s="12">
        <v>245</v>
      </c>
      <c r="M44" s="12">
        <v>142</v>
      </c>
      <c r="N44" s="12">
        <v>761</v>
      </c>
      <c r="O44" s="12"/>
      <c r="P44" s="12">
        <v>19</v>
      </c>
      <c r="Q44" s="12">
        <v>11</v>
      </c>
      <c r="R44" s="12">
        <v>14</v>
      </c>
      <c r="S44" s="12">
        <v>1</v>
      </c>
      <c r="T44" s="12" t="s">
        <v>29</v>
      </c>
      <c r="U44" s="12" t="s">
        <v>29</v>
      </c>
      <c r="V44" s="12"/>
      <c r="W44" s="12">
        <v>7</v>
      </c>
      <c r="X44" s="12">
        <v>4</v>
      </c>
      <c r="Y44" s="12">
        <v>6</v>
      </c>
      <c r="Z44" s="12">
        <v>8</v>
      </c>
      <c r="AA44" s="12">
        <v>4</v>
      </c>
      <c r="AB44" s="12" t="s">
        <v>29</v>
      </c>
      <c r="AC44" s="12"/>
      <c r="AD44" s="12" t="s">
        <v>29</v>
      </c>
      <c r="AE44" s="12" t="s">
        <v>29</v>
      </c>
      <c r="AF44" s="12" t="s">
        <v>29</v>
      </c>
      <c r="AG44" s="12">
        <v>1</v>
      </c>
      <c r="AH44" s="12"/>
      <c r="AI44" s="12">
        <v>913</v>
      </c>
      <c r="AJ44" s="12">
        <f t="shared" si="4"/>
        <v>5268</v>
      </c>
    </row>
    <row r="45" spans="1:36">
      <c r="A45" s="11">
        <v>5493</v>
      </c>
      <c r="B45" s="13" t="s">
        <v>60</v>
      </c>
      <c r="C45" s="12">
        <v>41</v>
      </c>
      <c r="D45" s="12">
        <v>40</v>
      </c>
      <c r="E45" s="12">
        <v>51</v>
      </c>
      <c r="F45" s="12">
        <v>28</v>
      </c>
      <c r="G45" s="12">
        <v>114</v>
      </c>
      <c r="H45" s="12"/>
      <c r="I45" s="12">
        <v>25</v>
      </c>
      <c r="J45" s="12">
        <v>27</v>
      </c>
      <c r="K45" s="12">
        <v>40</v>
      </c>
      <c r="L45" s="12">
        <v>25</v>
      </c>
      <c r="M45" s="12">
        <v>15</v>
      </c>
      <c r="N45" s="12">
        <v>109</v>
      </c>
      <c r="O45" s="12"/>
      <c r="P45" s="12">
        <v>5</v>
      </c>
      <c r="Q45" s="12" t="s">
        <v>29</v>
      </c>
      <c r="R45" s="12">
        <v>2</v>
      </c>
      <c r="S45" s="12">
        <v>2</v>
      </c>
      <c r="T45" s="12" t="s">
        <v>29</v>
      </c>
      <c r="U45" s="12" t="s">
        <v>29</v>
      </c>
      <c r="V45" s="12"/>
      <c r="W45" s="12" t="s">
        <v>29</v>
      </c>
      <c r="X45" s="12">
        <v>5</v>
      </c>
      <c r="Y45" s="12">
        <v>2</v>
      </c>
      <c r="Z45" s="12">
        <v>7</v>
      </c>
      <c r="AA45" s="12">
        <v>4</v>
      </c>
      <c r="AB45" s="12">
        <v>1</v>
      </c>
      <c r="AC45" s="12"/>
      <c r="AD45" s="12" t="s">
        <v>29</v>
      </c>
      <c r="AE45" s="12" t="s">
        <v>29</v>
      </c>
      <c r="AF45" s="12" t="s">
        <v>29</v>
      </c>
      <c r="AG45" s="12" t="s">
        <v>29</v>
      </c>
      <c r="AH45" s="12"/>
      <c r="AI45" s="12">
        <v>88</v>
      </c>
      <c r="AJ45" s="12">
        <f t="shared" si="4"/>
        <v>631</v>
      </c>
    </row>
    <row r="46" spans="1:36">
      <c r="A46" s="11">
        <v>5501</v>
      </c>
      <c r="B46" s="13" t="s">
        <v>62</v>
      </c>
      <c r="C46" s="12">
        <v>24</v>
      </c>
      <c r="D46" s="12">
        <v>11</v>
      </c>
      <c r="E46" s="12">
        <v>12</v>
      </c>
      <c r="F46" s="12">
        <v>15</v>
      </c>
      <c r="G46" s="12">
        <v>39</v>
      </c>
      <c r="H46" s="12"/>
      <c r="I46" s="12">
        <v>4</v>
      </c>
      <c r="J46" s="12">
        <v>16</v>
      </c>
      <c r="K46" s="12">
        <v>6</v>
      </c>
      <c r="L46" s="12">
        <v>6</v>
      </c>
      <c r="M46" s="12">
        <v>3</v>
      </c>
      <c r="N46" s="12">
        <v>29</v>
      </c>
      <c r="O46" s="12"/>
      <c r="P46" s="12" t="s">
        <v>29</v>
      </c>
      <c r="Q46" s="12" t="s">
        <v>29</v>
      </c>
      <c r="R46" s="12">
        <v>3</v>
      </c>
      <c r="S46" s="12" t="s">
        <v>29</v>
      </c>
      <c r="T46" s="12" t="s">
        <v>29</v>
      </c>
      <c r="U46" s="12" t="s">
        <v>29</v>
      </c>
      <c r="V46" s="12"/>
      <c r="W46" s="12" t="s">
        <v>29</v>
      </c>
      <c r="X46" s="12" t="s">
        <v>29</v>
      </c>
      <c r="Y46" s="12" t="s">
        <v>29</v>
      </c>
      <c r="Z46" s="12" t="s">
        <v>29</v>
      </c>
      <c r="AA46" s="12">
        <v>4</v>
      </c>
      <c r="AB46" s="12">
        <v>1</v>
      </c>
      <c r="AC46" s="12"/>
      <c r="AD46" s="12" t="s">
        <v>29</v>
      </c>
      <c r="AE46" s="12" t="s">
        <v>29</v>
      </c>
      <c r="AF46" s="12" t="s">
        <v>29</v>
      </c>
      <c r="AG46" s="12" t="s">
        <v>29</v>
      </c>
      <c r="AH46" s="12"/>
      <c r="AI46" s="12">
        <v>27</v>
      </c>
      <c r="AJ46" s="12">
        <f t="shared" si="4"/>
        <v>200</v>
      </c>
    </row>
    <row r="47" spans="1:36">
      <c r="A47" s="11">
        <v>5502</v>
      </c>
      <c r="B47" s="13" t="s">
        <v>63</v>
      </c>
      <c r="C47" s="12">
        <v>24</v>
      </c>
      <c r="D47" s="12">
        <v>18</v>
      </c>
      <c r="E47" s="12">
        <v>21</v>
      </c>
      <c r="F47" s="12">
        <v>14</v>
      </c>
      <c r="G47" s="12">
        <v>51</v>
      </c>
      <c r="H47" s="12"/>
      <c r="I47" s="12">
        <v>15</v>
      </c>
      <c r="J47" s="12">
        <v>11</v>
      </c>
      <c r="K47" s="12">
        <v>15</v>
      </c>
      <c r="L47" s="12">
        <v>14</v>
      </c>
      <c r="M47" s="12">
        <v>6</v>
      </c>
      <c r="N47" s="12">
        <v>48</v>
      </c>
      <c r="O47" s="12"/>
      <c r="P47" s="12" t="s">
        <v>29</v>
      </c>
      <c r="Q47" s="12" t="s">
        <v>29</v>
      </c>
      <c r="R47" s="12" t="s">
        <v>29</v>
      </c>
      <c r="S47" s="12" t="s">
        <v>29</v>
      </c>
      <c r="T47" s="12" t="s">
        <v>29</v>
      </c>
      <c r="U47" s="12" t="s">
        <v>29</v>
      </c>
      <c r="V47" s="12"/>
      <c r="W47" s="12" t="s">
        <v>29</v>
      </c>
      <c r="X47" s="12">
        <v>1</v>
      </c>
      <c r="Y47" s="12" t="s">
        <v>29</v>
      </c>
      <c r="Z47" s="12">
        <v>2</v>
      </c>
      <c r="AA47" s="12" t="s">
        <v>29</v>
      </c>
      <c r="AB47" s="12" t="s">
        <v>29</v>
      </c>
      <c r="AC47" s="12"/>
      <c r="AD47" s="12" t="s">
        <v>29</v>
      </c>
      <c r="AE47" s="12" t="s">
        <v>29</v>
      </c>
      <c r="AF47" s="12" t="s">
        <v>29</v>
      </c>
      <c r="AG47" s="12" t="s">
        <v>29</v>
      </c>
      <c r="AH47" s="12"/>
      <c r="AI47" s="12">
        <v>47</v>
      </c>
      <c r="AJ47" s="12">
        <f t="shared" si="4"/>
        <v>287</v>
      </c>
    </row>
    <row r="48" spans="1:36">
      <c r="A48" s="11">
        <v>5503</v>
      </c>
      <c r="B48" s="13" t="s">
        <v>64</v>
      </c>
      <c r="C48" s="12">
        <v>6</v>
      </c>
      <c r="D48" s="12">
        <v>11</v>
      </c>
      <c r="E48" s="12">
        <v>10</v>
      </c>
      <c r="F48" s="12">
        <v>1</v>
      </c>
      <c r="G48" s="12">
        <v>19</v>
      </c>
      <c r="H48" s="12"/>
      <c r="I48" s="12">
        <v>3</v>
      </c>
      <c r="J48" s="12">
        <v>5</v>
      </c>
      <c r="K48" s="12">
        <v>2</v>
      </c>
      <c r="L48" s="12">
        <v>2</v>
      </c>
      <c r="M48" s="12">
        <v>1</v>
      </c>
      <c r="N48" s="12">
        <v>5</v>
      </c>
      <c r="O48" s="12"/>
      <c r="P48" s="12" t="s">
        <v>29</v>
      </c>
      <c r="Q48" s="12" t="s">
        <v>29</v>
      </c>
      <c r="R48" s="12" t="s">
        <v>29</v>
      </c>
      <c r="S48" s="12" t="s">
        <v>29</v>
      </c>
      <c r="T48" s="12" t="s">
        <v>29</v>
      </c>
      <c r="U48" s="12" t="s">
        <v>29</v>
      </c>
      <c r="V48" s="12"/>
      <c r="W48" s="12" t="s">
        <v>29</v>
      </c>
      <c r="X48" s="12" t="s">
        <v>29</v>
      </c>
      <c r="Y48" s="12" t="s">
        <v>29</v>
      </c>
      <c r="Z48" s="12" t="s">
        <v>29</v>
      </c>
      <c r="AA48" s="12" t="s">
        <v>29</v>
      </c>
      <c r="AB48" s="12" t="s">
        <v>29</v>
      </c>
      <c r="AC48" s="12"/>
      <c r="AD48" s="12" t="s">
        <v>29</v>
      </c>
      <c r="AE48" s="12" t="s">
        <v>29</v>
      </c>
      <c r="AF48" s="12" t="s">
        <v>29</v>
      </c>
      <c r="AG48" s="12" t="s">
        <v>29</v>
      </c>
      <c r="AH48" s="12"/>
      <c r="AI48" s="12">
        <v>10</v>
      </c>
      <c r="AJ48" s="12">
        <f t="shared" si="4"/>
        <v>75</v>
      </c>
    </row>
    <row r="49" spans="1:36">
      <c r="A49" s="11">
        <v>5504</v>
      </c>
      <c r="B49" s="13" t="s">
        <v>65</v>
      </c>
      <c r="C49" s="12">
        <v>5</v>
      </c>
      <c r="D49" s="12">
        <v>7</v>
      </c>
      <c r="E49" s="12">
        <v>11</v>
      </c>
      <c r="F49" s="12">
        <v>7</v>
      </c>
      <c r="G49" s="12">
        <v>13</v>
      </c>
      <c r="H49" s="12"/>
      <c r="I49" s="12">
        <v>5</v>
      </c>
      <c r="J49" s="12">
        <v>3</v>
      </c>
      <c r="K49" s="12">
        <v>1</v>
      </c>
      <c r="L49" s="12">
        <v>5</v>
      </c>
      <c r="M49" s="12" t="s">
        <v>29</v>
      </c>
      <c r="N49" s="12">
        <v>8</v>
      </c>
      <c r="O49" s="12"/>
      <c r="P49" s="12" t="s">
        <v>29</v>
      </c>
      <c r="Q49" s="12" t="s">
        <v>29</v>
      </c>
      <c r="R49" s="12" t="s">
        <v>29</v>
      </c>
      <c r="S49" s="12" t="s">
        <v>29</v>
      </c>
      <c r="T49" s="12" t="s">
        <v>29</v>
      </c>
      <c r="U49" s="12" t="s">
        <v>29</v>
      </c>
      <c r="V49" s="12"/>
      <c r="W49" s="12" t="s">
        <v>29</v>
      </c>
      <c r="X49" s="12" t="s">
        <v>29</v>
      </c>
      <c r="Y49" s="12" t="s">
        <v>29</v>
      </c>
      <c r="Z49" s="12" t="s">
        <v>29</v>
      </c>
      <c r="AA49" s="12" t="s">
        <v>29</v>
      </c>
      <c r="AB49" s="12" t="s">
        <v>29</v>
      </c>
      <c r="AC49" s="12"/>
      <c r="AD49" s="12" t="s">
        <v>29</v>
      </c>
      <c r="AE49" s="12" t="s">
        <v>29</v>
      </c>
      <c r="AF49" s="12" t="s">
        <v>29</v>
      </c>
      <c r="AG49" s="12" t="s">
        <v>29</v>
      </c>
      <c r="AH49" s="12"/>
      <c r="AI49" s="12">
        <v>15</v>
      </c>
      <c r="AJ49" s="12">
        <f t="shared" si="4"/>
        <v>80</v>
      </c>
    </row>
    <row r="50" spans="1:36">
      <c r="A50" s="11">
        <v>5505</v>
      </c>
      <c r="B50" s="13" t="s">
        <v>66</v>
      </c>
      <c r="C50" s="12">
        <v>11</v>
      </c>
      <c r="D50" s="12">
        <v>12</v>
      </c>
      <c r="E50" s="12">
        <v>14</v>
      </c>
      <c r="F50" s="12">
        <v>10</v>
      </c>
      <c r="G50" s="12">
        <v>20</v>
      </c>
      <c r="H50" s="12"/>
      <c r="I50" s="12">
        <v>2</v>
      </c>
      <c r="J50" s="12">
        <v>5</v>
      </c>
      <c r="K50" s="12">
        <v>9</v>
      </c>
      <c r="L50" s="12">
        <v>7</v>
      </c>
      <c r="M50" s="12">
        <v>3</v>
      </c>
      <c r="N50" s="12">
        <v>14</v>
      </c>
      <c r="O50" s="12"/>
      <c r="P50" s="12" t="s">
        <v>29</v>
      </c>
      <c r="Q50" s="12" t="s">
        <v>29</v>
      </c>
      <c r="R50" s="12" t="s">
        <v>29</v>
      </c>
      <c r="S50" s="12" t="s">
        <v>29</v>
      </c>
      <c r="T50" s="12" t="s">
        <v>29</v>
      </c>
      <c r="U50" s="12" t="s">
        <v>29</v>
      </c>
      <c r="V50" s="12"/>
      <c r="W50" s="12" t="s">
        <v>29</v>
      </c>
      <c r="X50" s="12">
        <v>1</v>
      </c>
      <c r="Y50" s="12" t="s">
        <v>29</v>
      </c>
      <c r="Z50" s="12" t="s">
        <v>29</v>
      </c>
      <c r="AA50" s="12" t="s">
        <v>29</v>
      </c>
      <c r="AB50" s="12" t="s">
        <v>29</v>
      </c>
      <c r="AC50" s="12"/>
      <c r="AD50" s="12" t="s">
        <v>29</v>
      </c>
      <c r="AE50" s="12" t="s">
        <v>29</v>
      </c>
      <c r="AF50" s="12" t="s">
        <v>29</v>
      </c>
      <c r="AG50" s="12" t="s">
        <v>29</v>
      </c>
      <c r="AH50" s="12"/>
      <c r="AI50" s="12">
        <v>20</v>
      </c>
      <c r="AJ50" s="12">
        <f t="shared" si="4"/>
        <v>128</v>
      </c>
    </row>
    <row r="51" spans="1:36">
      <c r="A51" s="11">
        <v>5601</v>
      </c>
      <c r="B51" s="13" t="s">
        <v>68</v>
      </c>
      <c r="C51" s="12">
        <v>15</v>
      </c>
      <c r="D51" s="12">
        <v>10</v>
      </c>
      <c r="E51" s="12">
        <v>16</v>
      </c>
      <c r="F51" s="12">
        <v>11</v>
      </c>
      <c r="G51" s="12">
        <v>27</v>
      </c>
      <c r="H51" s="12"/>
      <c r="I51" s="12">
        <v>9</v>
      </c>
      <c r="J51" s="12">
        <v>5</v>
      </c>
      <c r="K51" s="12">
        <v>7</v>
      </c>
      <c r="L51" s="12">
        <v>14</v>
      </c>
      <c r="M51" s="12">
        <v>4</v>
      </c>
      <c r="N51" s="12">
        <v>25</v>
      </c>
      <c r="O51" s="12"/>
      <c r="P51" s="12">
        <v>2</v>
      </c>
      <c r="Q51" s="12" t="s">
        <v>29</v>
      </c>
      <c r="R51" s="12" t="s">
        <v>29</v>
      </c>
      <c r="S51" s="12" t="s">
        <v>29</v>
      </c>
      <c r="T51" s="12" t="s">
        <v>29</v>
      </c>
      <c r="U51" s="12" t="s">
        <v>29</v>
      </c>
      <c r="V51" s="12"/>
      <c r="W51" s="12" t="s">
        <v>29</v>
      </c>
      <c r="X51" s="12">
        <v>1</v>
      </c>
      <c r="Y51" s="12" t="s">
        <v>29</v>
      </c>
      <c r="Z51" s="12" t="s">
        <v>29</v>
      </c>
      <c r="AA51" s="12" t="s">
        <v>29</v>
      </c>
      <c r="AB51" s="12">
        <v>1</v>
      </c>
      <c r="AC51" s="12"/>
      <c r="AD51" s="12" t="s">
        <v>29</v>
      </c>
      <c r="AE51" s="12" t="s">
        <v>29</v>
      </c>
      <c r="AF51" s="12" t="s">
        <v>29</v>
      </c>
      <c r="AG51" s="12" t="s">
        <v>29</v>
      </c>
      <c r="AH51" s="12"/>
      <c r="AI51" s="12">
        <v>33</v>
      </c>
      <c r="AJ51" s="12">
        <f t="shared" si="4"/>
        <v>180</v>
      </c>
    </row>
    <row r="52" spans="1:36">
      <c r="A52" s="11">
        <v>5602</v>
      </c>
      <c r="B52" s="13" t="s">
        <v>69</v>
      </c>
      <c r="C52" s="12" t="s">
        <v>29</v>
      </c>
      <c r="D52" s="12">
        <v>1</v>
      </c>
      <c r="E52" s="12" t="s">
        <v>29</v>
      </c>
      <c r="F52" s="12">
        <v>1</v>
      </c>
      <c r="G52" s="12">
        <v>3</v>
      </c>
      <c r="H52" s="12"/>
      <c r="I52" s="12">
        <v>1</v>
      </c>
      <c r="J52" s="12" t="s">
        <v>29</v>
      </c>
      <c r="K52" s="12" t="s">
        <v>29</v>
      </c>
      <c r="L52" s="12" t="s">
        <v>29</v>
      </c>
      <c r="M52" s="12" t="s">
        <v>29</v>
      </c>
      <c r="N52" s="12">
        <v>4</v>
      </c>
      <c r="O52" s="12"/>
      <c r="P52" s="12" t="s">
        <v>29</v>
      </c>
      <c r="Q52" s="12" t="s">
        <v>29</v>
      </c>
      <c r="R52" s="12" t="s">
        <v>29</v>
      </c>
      <c r="S52" s="12" t="s">
        <v>29</v>
      </c>
      <c r="T52" s="12" t="s">
        <v>29</v>
      </c>
      <c r="U52" s="12" t="s">
        <v>29</v>
      </c>
      <c r="V52" s="12"/>
      <c r="W52" s="12" t="s">
        <v>29</v>
      </c>
      <c r="X52" s="12" t="s">
        <v>29</v>
      </c>
      <c r="Y52" s="12" t="s">
        <v>29</v>
      </c>
      <c r="Z52" s="12" t="s">
        <v>29</v>
      </c>
      <c r="AA52" s="12" t="s">
        <v>29</v>
      </c>
      <c r="AB52" s="12" t="s">
        <v>29</v>
      </c>
      <c r="AC52" s="12"/>
      <c r="AD52" s="12" t="s">
        <v>29</v>
      </c>
      <c r="AE52" s="12" t="s">
        <v>29</v>
      </c>
      <c r="AF52" s="12" t="s">
        <v>29</v>
      </c>
      <c r="AG52" s="12" t="s">
        <v>29</v>
      </c>
      <c r="AH52" s="12"/>
      <c r="AI52" s="12" t="s">
        <v>29</v>
      </c>
      <c r="AJ52" s="12">
        <f t="shared" si="4"/>
        <v>10</v>
      </c>
    </row>
    <row r="53" spans="1:36">
      <c r="A53" s="11">
        <v>5603</v>
      </c>
      <c r="B53" s="13" t="s">
        <v>70</v>
      </c>
      <c r="C53" s="12">
        <v>6</v>
      </c>
      <c r="D53" s="12">
        <v>6</v>
      </c>
      <c r="E53" s="12">
        <v>18</v>
      </c>
      <c r="F53" s="12">
        <v>7</v>
      </c>
      <c r="G53" s="12">
        <v>30</v>
      </c>
      <c r="H53" s="12"/>
      <c r="I53" s="12">
        <v>8</v>
      </c>
      <c r="J53" s="12">
        <v>5</v>
      </c>
      <c r="K53" s="12">
        <v>1</v>
      </c>
      <c r="L53" s="12">
        <v>3</v>
      </c>
      <c r="M53" s="12">
        <v>1</v>
      </c>
      <c r="N53" s="12">
        <v>7</v>
      </c>
      <c r="O53" s="12"/>
      <c r="P53" s="12" t="s">
        <v>29</v>
      </c>
      <c r="Q53" s="12" t="s">
        <v>29</v>
      </c>
      <c r="R53" s="12" t="s">
        <v>29</v>
      </c>
      <c r="S53" s="12" t="s">
        <v>29</v>
      </c>
      <c r="T53" s="12" t="s">
        <v>29</v>
      </c>
      <c r="U53" s="12" t="s">
        <v>29</v>
      </c>
      <c r="V53" s="12"/>
      <c r="W53" s="12">
        <v>1</v>
      </c>
      <c r="X53" s="12" t="s">
        <v>29</v>
      </c>
      <c r="Y53" s="12" t="s">
        <v>29</v>
      </c>
      <c r="Z53" s="12" t="s">
        <v>29</v>
      </c>
      <c r="AA53" s="12" t="s">
        <v>29</v>
      </c>
      <c r="AB53" s="12" t="s">
        <v>29</v>
      </c>
      <c r="AC53" s="12"/>
      <c r="AD53" s="12" t="s">
        <v>29</v>
      </c>
      <c r="AE53" s="12" t="s">
        <v>29</v>
      </c>
      <c r="AF53" s="12" t="s">
        <v>29</v>
      </c>
      <c r="AG53" s="12" t="s">
        <v>29</v>
      </c>
      <c r="AH53" s="12"/>
      <c r="AI53" s="12">
        <v>23</v>
      </c>
      <c r="AJ53" s="12">
        <f t="shared" si="4"/>
        <v>116</v>
      </c>
    </row>
    <row r="54" spans="1:36">
      <c r="A54" s="11">
        <v>5604</v>
      </c>
      <c r="B54" s="13" t="s">
        <v>71</v>
      </c>
      <c r="C54" s="12">
        <v>8</v>
      </c>
      <c r="D54" s="12">
        <v>15</v>
      </c>
      <c r="E54" s="12">
        <v>18</v>
      </c>
      <c r="F54" s="12">
        <v>13</v>
      </c>
      <c r="G54" s="12">
        <v>37</v>
      </c>
      <c r="H54" s="12"/>
      <c r="I54" s="12">
        <v>6</v>
      </c>
      <c r="J54" s="12">
        <v>7</v>
      </c>
      <c r="K54" s="12">
        <v>10</v>
      </c>
      <c r="L54" s="12">
        <v>1</v>
      </c>
      <c r="M54" s="12">
        <v>2</v>
      </c>
      <c r="N54" s="12">
        <v>13</v>
      </c>
      <c r="O54" s="12"/>
      <c r="P54" s="12" t="s">
        <v>29</v>
      </c>
      <c r="Q54" s="12" t="s">
        <v>29</v>
      </c>
      <c r="R54" s="12" t="s">
        <v>29</v>
      </c>
      <c r="S54" s="12" t="s">
        <v>29</v>
      </c>
      <c r="T54" s="12" t="s">
        <v>29</v>
      </c>
      <c r="U54" s="12" t="s">
        <v>29</v>
      </c>
      <c r="V54" s="12"/>
      <c r="W54" s="12" t="s">
        <v>29</v>
      </c>
      <c r="X54" s="12" t="s">
        <v>29</v>
      </c>
      <c r="Y54" s="12" t="s">
        <v>29</v>
      </c>
      <c r="Z54" s="12" t="s">
        <v>29</v>
      </c>
      <c r="AA54" s="12">
        <v>4</v>
      </c>
      <c r="AB54" s="12" t="s">
        <v>29</v>
      </c>
      <c r="AC54" s="12"/>
      <c r="AD54" s="12" t="s">
        <v>29</v>
      </c>
      <c r="AE54" s="12" t="s">
        <v>29</v>
      </c>
      <c r="AF54" s="12" t="s">
        <v>29</v>
      </c>
      <c r="AG54" s="12" t="s">
        <v>29</v>
      </c>
      <c r="AH54" s="12"/>
      <c r="AI54" s="12">
        <v>30</v>
      </c>
      <c r="AJ54" s="12">
        <f t="shared" si="4"/>
        <v>164</v>
      </c>
    </row>
    <row r="55" spans="1:36">
      <c r="A55" s="11">
        <v>5605</v>
      </c>
      <c r="B55" s="13" t="s">
        <v>72</v>
      </c>
      <c r="C55" s="12">
        <v>7</v>
      </c>
      <c r="D55" s="12">
        <v>5</v>
      </c>
      <c r="E55" s="12">
        <v>11</v>
      </c>
      <c r="F55" s="12">
        <v>5</v>
      </c>
      <c r="G55" s="12">
        <v>15</v>
      </c>
      <c r="H55" s="12"/>
      <c r="I55" s="12">
        <v>12</v>
      </c>
      <c r="J55" s="12">
        <v>5</v>
      </c>
      <c r="K55" s="12">
        <v>5</v>
      </c>
      <c r="L55" s="12">
        <v>6</v>
      </c>
      <c r="M55" s="12" t="s">
        <v>29</v>
      </c>
      <c r="N55" s="12">
        <v>10</v>
      </c>
      <c r="O55" s="12"/>
      <c r="P55" s="12" t="s">
        <v>29</v>
      </c>
      <c r="Q55" s="12" t="s">
        <v>29</v>
      </c>
      <c r="R55" s="12" t="s">
        <v>29</v>
      </c>
      <c r="S55" s="12" t="s">
        <v>29</v>
      </c>
      <c r="T55" s="12" t="s">
        <v>29</v>
      </c>
      <c r="U55" s="12" t="s">
        <v>29</v>
      </c>
      <c r="V55" s="12"/>
      <c r="W55" s="12">
        <v>1</v>
      </c>
      <c r="X55" s="12" t="s">
        <v>29</v>
      </c>
      <c r="Y55" s="12">
        <v>1</v>
      </c>
      <c r="Z55" s="12" t="s">
        <v>29</v>
      </c>
      <c r="AA55" s="12">
        <v>1</v>
      </c>
      <c r="AB55" s="12" t="s">
        <v>29</v>
      </c>
      <c r="AC55" s="12"/>
      <c r="AD55" s="12" t="s">
        <v>29</v>
      </c>
      <c r="AE55" s="12" t="s">
        <v>29</v>
      </c>
      <c r="AF55" s="12" t="s">
        <v>29</v>
      </c>
      <c r="AG55" s="12" t="s">
        <v>29</v>
      </c>
      <c r="AH55" s="12"/>
      <c r="AI55" s="12">
        <v>12</v>
      </c>
      <c r="AJ55" s="12">
        <f t="shared" si="4"/>
        <v>96</v>
      </c>
    </row>
    <row r="56" spans="1:36">
      <c r="A56" s="11">
        <v>5606</v>
      </c>
      <c r="B56" s="13" t="s">
        <v>73</v>
      </c>
      <c r="C56" s="12">
        <v>71</v>
      </c>
      <c r="D56" s="12">
        <v>52</v>
      </c>
      <c r="E56" s="12">
        <v>68</v>
      </c>
      <c r="F56" s="12">
        <v>52</v>
      </c>
      <c r="G56" s="12">
        <v>166</v>
      </c>
      <c r="H56" s="12"/>
      <c r="I56" s="12">
        <v>38</v>
      </c>
      <c r="J56" s="12">
        <v>43</v>
      </c>
      <c r="K56" s="12">
        <v>49</v>
      </c>
      <c r="L56" s="12">
        <v>26</v>
      </c>
      <c r="M56" s="12">
        <v>19</v>
      </c>
      <c r="N56" s="12">
        <v>111</v>
      </c>
      <c r="O56" s="12"/>
      <c r="P56" s="12" t="s">
        <v>29</v>
      </c>
      <c r="Q56" s="12">
        <v>1</v>
      </c>
      <c r="R56" s="12">
        <v>3</v>
      </c>
      <c r="S56" s="12" t="s">
        <v>29</v>
      </c>
      <c r="T56" s="12" t="s">
        <v>29</v>
      </c>
      <c r="U56" s="12" t="s">
        <v>29</v>
      </c>
      <c r="V56" s="12"/>
      <c r="W56" s="12" t="s">
        <v>29</v>
      </c>
      <c r="X56" s="12" t="s">
        <v>29</v>
      </c>
      <c r="Y56" s="12" t="s">
        <v>29</v>
      </c>
      <c r="Z56" s="12">
        <v>1</v>
      </c>
      <c r="AA56" s="12">
        <v>7</v>
      </c>
      <c r="AB56" s="12">
        <v>1</v>
      </c>
      <c r="AC56" s="12"/>
      <c r="AD56" s="12" t="s">
        <v>29</v>
      </c>
      <c r="AE56" s="12">
        <v>1</v>
      </c>
      <c r="AF56" s="12" t="s">
        <v>29</v>
      </c>
      <c r="AG56" s="12">
        <v>1</v>
      </c>
      <c r="AH56" s="12"/>
      <c r="AI56" s="12">
        <v>174</v>
      </c>
      <c r="AJ56" s="12">
        <f t="shared" si="4"/>
        <v>884</v>
      </c>
    </row>
    <row r="57" spans="1:36">
      <c r="A57" s="11">
        <v>5607</v>
      </c>
      <c r="B57" s="13" t="s">
        <v>74</v>
      </c>
      <c r="C57" s="12">
        <v>12</v>
      </c>
      <c r="D57" s="12">
        <v>16</v>
      </c>
      <c r="E57" s="12">
        <v>34</v>
      </c>
      <c r="F57" s="12">
        <v>17</v>
      </c>
      <c r="G57" s="12">
        <v>75</v>
      </c>
      <c r="H57" s="12"/>
      <c r="I57" s="12">
        <v>22</v>
      </c>
      <c r="J57" s="12">
        <v>22</v>
      </c>
      <c r="K57" s="12">
        <v>24</v>
      </c>
      <c r="L57" s="12">
        <v>21</v>
      </c>
      <c r="M57" s="12">
        <v>18</v>
      </c>
      <c r="N57" s="12">
        <v>117</v>
      </c>
      <c r="O57" s="12"/>
      <c r="P57" s="12">
        <v>1</v>
      </c>
      <c r="Q57" s="12" t="s">
        <v>29</v>
      </c>
      <c r="R57" s="12">
        <v>5</v>
      </c>
      <c r="S57" s="12">
        <v>3</v>
      </c>
      <c r="T57" s="12" t="s">
        <v>29</v>
      </c>
      <c r="U57" s="12" t="s">
        <v>29</v>
      </c>
      <c r="V57" s="12"/>
      <c r="W57" s="12" t="s">
        <v>29</v>
      </c>
      <c r="X57" s="12" t="s">
        <v>29</v>
      </c>
      <c r="Y57" s="12">
        <v>1</v>
      </c>
      <c r="Z57" s="12">
        <v>6</v>
      </c>
      <c r="AA57" s="12">
        <v>2</v>
      </c>
      <c r="AB57" s="12">
        <v>2</v>
      </c>
      <c r="AC57" s="12"/>
      <c r="AD57" s="12" t="s">
        <v>29</v>
      </c>
      <c r="AE57" s="12" t="s">
        <v>29</v>
      </c>
      <c r="AF57" s="12">
        <v>1</v>
      </c>
      <c r="AG57" s="12">
        <v>1</v>
      </c>
      <c r="AH57" s="12"/>
      <c r="AI57" s="12">
        <v>55</v>
      </c>
      <c r="AJ57" s="12">
        <f t="shared" si="4"/>
        <v>455</v>
      </c>
    </row>
    <row r="58" spans="1:36">
      <c r="A58" s="11">
        <v>5608</v>
      </c>
      <c r="B58" s="13" t="s">
        <v>75</v>
      </c>
      <c r="C58" s="12">
        <v>1</v>
      </c>
      <c r="D58" s="12">
        <v>4</v>
      </c>
      <c r="E58" s="12">
        <v>9</v>
      </c>
      <c r="F58" s="12">
        <v>5</v>
      </c>
      <c r="G58" s="12">
        <v>14</v>
      </c>
      <c r="H58" s="12"/>
      <c r="I58" s="12">
        <v>1</v>
      </c>
      <c r="J58" s="12">
        <v>1</v>
      </c>
      <c r="K58" s="12">
        <v>3</v>
      </c>
      <c r="L58" s="12">
        <v>2</v>
      </c>
      <c r="M58" s="12">
        <v>1</v>
      </c>
      <c r="N58" s="12">
        <v>5</v>
      </c>
      <c r="O58" s="12"/>
      <c r="P58" s="12">
        <v>1</v>
      </c>
      <c r="Q58" s="12" t="s">
        <v>29</v>
      </c>
      <c r="R58" s="12" t="s">
        <v>29</v>
      </c>
      <c r="S58" s="12" t="s">
        <v>29</v>
      </c>
      <c r="T58" s="12" t="s">
        <v>29</v>
      </c>
      <c r="U58" s="12" t="s">
        <v>29</v>
      </c>
      <c r="V58" s="12"/>
      <c r="W58" s="12" t="s">
        <v>29</v>
      </c>
      <c r="X58" s="12" t="s">
        <v>29</v>
      </c>
      <c r="Y58" s="12" t="s">
        <v>29</v>
      </c>
      <c r="Z58" s="12" t="s">
        <v>29</v>
      </c>
      <c r="AA58" s="12" t="s">
        <v>29</v>
      </c>
      <c r="AB58" s="12" t="s">
        <v>29</v>
      </c>
      <c r="AC58" s="12"/>
      <c r="AD58" s="12" t="s">
        <v>29</v>
      </c>
      <c r="AE58" s="12" t="s">
        <v>29</v>
      </c>
      <c r="AF58" s="12" t="s">
        <v>29</v>
      </c>
      <c r="AG58" s="12" t="s">
        <v>29</v>
      </c>
      <c r="AH58" s="12"/>
      <c r="AI58" s="12">
        <v>12</v>
      </c>
      <c r="AJ58" s="12">
        <f t="shared" si="4"/>
        <v>59</v>
      </c>
    </row>
    <row r="59" spans="1:36">
      <c r="A59" s="11">
        <v>5610</v>
      </c>
      <c r="B59" s="13" t="s">
        <v>76</v>
      </c>
      <c r="C59" s="12">
        <v>4</v>
      </c>
      <c r="D59" s="12">
        <v>9</v>
      </c>
      <c r="E59" s="12">
        <v>6</v>
      </c>
      <c r="F59" s="12">
        <v>2</v>
      </c>
      <c r="G59" s="12">
        <v>8</v>
      </c>
      <c r="H59" s="12"/>
      <c r="I59" s="12">
        <v>8</v>
      </c>
      <c r="J59" s="12">
        <v>3</v>
      </c>
      <c r="K59" s="12">
        <v>6</v>
      </c>
      <c r="L59" s="12">
        <v>4</v>
      </c>
      <c r="M59" s="12" t="s">
        <v>29</v>
      </c>
      <c r="N59" s="12">
        <v>17</v>
      </c>
      <c r="O59" s="12"/>
      <c r="P59" s="12" t="s">
        <v>29</v>
      </c>
      <c r="Q59" s="12" t="s">
        <v>29</v>
      </c>
      <c r="R59" s="12">
        <v>4</v>
      </c>
      <c r="S59" s="12" t="s">
        <v>29</v>
      </c>
      <c r="T59" s="12" t="s">
        <v>29</v>
      </c>
      <c r="U59" s="12" t="s">
        <v>29</v>
      </c>
      <c r="V59" s="12"/>
      <c r="W59" s="12">
        <v>1</v>
      </c>
      <c r="X59" s="12" t="s">
        <v>29</v>
      </c>
      <c r="Y59" s="12" t="s">
        <v>29</v>
      </c>
      <c r="Z59" s="12" t="s">
        <v>29</v>
      </c>
      <c r="AA59" s="12" t="s">
        <v>29</v>
      </c>
      <c r="AB59" s="12" t="s">
        <v>29</v>
      </c>
      <c r="AC59" s="12"/>
      <c r="AD59" s="12" t="s">
        <v>29</v>
      </c>
      <c r="AE59" s="12" t="s">
        <v>29</v>
      </c>
      <c r="AF59" s="12" t="s">
        <v>29</v>
      </c>
      <c r="AG59" s="12" t="s">
        <v>29</v>
      </c>
      <c r="AH59" s="12"/>
      <c r="AI59" s="12">
        <v>4</v>
      </c>
      <c r="AJ59" s="12">
        <f t="shared" si="4"/>
        <v>76</v>
      </c>
    </row>
    <row r="60" spans="1:36">
      <c r="A60" s="11">
        <v>5611</v>
      </c>
      <c r="B60" s="13" t="s">
        <v>77</v>
      </c>
      <c r="C60" s="12">
        <v>3</v>
      </c>
      <c r="D60" s="12">
        <v>3</v>
      </c>
      <c r="E60" s="12">
        <v>9</v>
      </c>
      <c r="F60" s="12">
        <v>3</v>
      </c>
      <c r="G60" s="12">
        <v>18</v>
      </c>
      <c r="H60" s="12"/>
      <c r="I60" s="12">
        <v>2</v>
      </c>
      <c r="J60" s="12">
        <v>3</v>
      </c>
      <c r="K60" s="12">
        <v>3</v>
      </c>
      <c r="L60" s="12">
        <v>2</v>
      </c>
      <c r="M60" s="12">
        <v>1</v>
      </c>
      <c r="N60" s="12">
        <v>27</v>
      </c>
      <c r="O60" s="12"/>
      <c r="P60" s="12" t="s">
        <v>29</v>
      </c>
      <c r="Q60" s="12">
        <v>1</v>
      </c>
      <c r="R60" s="12" t="s">
        <v>29</v>
      </c>
      <c r="S60" s="12">
        <v>1</v>
      </c>
      <c r="T60" s="12" t="s">
        <v>29</v>
      </c>
      <c r="U60" s="12" t="s">
        <v>29</v>
      </c>
      <c r="V60" s="12"/>
      <c r="W60" s="12" t="s">
        <v>29</v>
      </c>
      <c r="X60" s="12">
        <v>1</v>
      </c>
      <c r="Y60" s="12" t="s">
        <v>29</v>
      </c>
      <c r="Z60" s="12" t="s">
        <v>29</v>
      </c>
      <c r="AA60" s="12" t="s">
        <v>29</v>
      </c>
      <c r="AB60" s="12" t="s">
        <v>29</v>
      </c>
      <c r="AC60" s="12"/>
      <c r="AD60" s="12" t="s">
        <v>29</v>
      </c>
      <c r="AE60" s="12" t="s">
        <v>29</v>
      </c>
      <c r="AF60" s="12" t="s">
        <v>29</v>
      </c>
      <c r="AG60" s="12" t="s">
        <v>29</v>
      </c>
      <c r="AH60" s="12"/>
      <c r="AI60" s="12">
        <v>16</v>
      </c>
      <c r="AJ60" s="12">
        <f t="shared" si="4"/>
        <v>93</v>
      </c>
    </row>
    <row r="61" spans="1:36">
      <c r="A61" s="11">
        <v>5612</v>
      </c>
      <c r="B61" s="13" t="s">
        <v>78</v>
      </c>
      <c r="C61" s="12">
        <v>26</v>
      </c>
      <c r="D61" s="12">
        <v>30</v>
      </c>
      <c r="E61" s="12">
        <v>38</v>
      </c>
      <c r="F61" s="12">
        <v>19</v>
      </c>
      <c r="G61" s="12">
        <v>93</v>
      </c>
      <c r="H61" s="12"/>
      <c r="I61" s="12">
        <v>26</v>
      </c>
      <c r="J61" s="12">
        <v>14</v>
      </c>
      <c r="K61" s="12">
        <v>25</v>
      </c>
      <c r="L61" s="12">
        <v>20</v>
      </c>
      <c r="M61" s="12">
        <v>11</v>
      </c>
      <c r="N61" s="12">
        <v>103</v>
      </c>
      <c r="O61" s="12"/>
      <c r="P61" s="12">
        <v>2</v>
      </c>
      <c r="Q61" s="12">
        <v>1</v>
      </c>
      <c r="R61" s="12" t="s">
        <v>29</v>
      </c>
      <c r="S61" s="12" t="s">
        <v>29</v>
      </c>
      <c r="T61" s="12" t="s">
        <v>29</v>
      </c>
      <c r="U61" s="12" t="s">
        <v>29</v>
      </c>
      <c r="V61" s="12"/>
      <c r="W61" s="12">
        <v>1</v>
      </c>
      <c r="X61" s="12">
        <v>1</v>
      </c>
      <c r="Y61" s="12" t="s">
        <v>29</v>
      </c>
      <c r="Z61" s="12" t="s">
        <v>29</v>
      </c>
      <c r="AA61" s="12">
        <v>3</v>
      </c>
      <c r="AB61" s="12" t="s">
        <v>29</v>
      </c>
      <c r="AC61" s="12"/>
      <c r="AD61" s="12" t="s">
        <v>29</v>
      </c>
      <c r="AE61" s="12" t="s">
        <v>29</v>
      </c>
      <c r="AF61" s="12" t="s">
        <v>29</v>
      </c>
      <c r="AG61" s="12" t="s">
        <v>29</v>
      </c>
      <c r="AH61" s="12"/>
      <c r="AI61" s="12">
        <v>66</v>
      </c>
      <c r="AJ61" s="12">
        <f t="shared" si="4"/>
        <v>479</v>
      </c>
    </row>
    <row r="62" spans="1:36">
      <c r="A62" s="11">
        <v>5696</v>
      </c>
      <c r="B62" s="13" t="s">
        <v>79</v>
      </c>
      <c r="C62" s="12">
        <v>17</v>
      </c>
      <c r="D62" s="12">
        <v>11</v>
      </c>
      <c r="E62" s="12">
        <v>18</v>
      </c>
      <c r="F62" s="12">
        <v>16</v>
      </c>
      <c r="G62" s="12">
        <v>43</v>
      </c>
      <c r="H62" s="12"/>
      <c r="I62" s="12">
        <v>5</v>
      </c>
      <c r="J62" s="12">
        <v>7</v>
      </c>
      <c r="K62" s="12">
        <v>7</v>
      </c>
      <c r="L62" s="12">
        <v>6</v>
      </c>
      <c r="M62" s="12">
        <v>3</v>
      </c>
      <c r="N62" s="12">
        <v>19</v>
      </c>
      <c r="O62" s="12"/>
      <c r="P62" s="12" t="s">
        <v>29</v>
      </c>
      <c r="Q62" s="12" t="s">
        <v>29</v>
      </c>
      <c r="R62" s="12" t="s">
        <v>29</v>
      </c>
      <c r="S62" s="12" t="s">
        <v>29</v>
      </c>
      <c r="T62" s="12" t="s">
        <v>29</v>
      </c>
      <c r="U62" s="12" t="s">
        <v>29</v>
      </c>
      <c r="V62" s="12"/>
      <c r="W62" s="12" t="s">
        <v>29</v>
      </c>
      <c r="X62" s="12" t="s">
        <v>29</v>
      </c>
      <c r="Y62" s="12">
        <v>1</v>
      </c>
      <c r="Z62" s="12" t="s">
        <v>29</v>
      </c>
      <c r="AA62" s="12" t="s">
        <v>29</v>
      </c>
      <c r="AB62" s="12" t="s">
        <v>29</v>
      </c>
      <c r="AC62" s="12"/>
      <c r="AD62" s="12" t="s">
        <v>29</v>
      </c>
      <c r="AE62" s="12" t="s">
        <v>29</v>
      </c>
      <c r="AF62" s="12" t="s">
        <v>29</v>
      </c>
      <c r="AG62" s="12" t="s">
        <v>29</v>
      </c>
      <c r="AH62" s="12"/>
      <c r="AI62" s="12">
        <v>40</v>
      </c>
      <c r="AJ62" s="12">
        <f t="shared" si="4"/>
        <v>193</v>
      </c>
    </row>
    <row r="63" spans="1:36">
      <c r="A63" s="11">
        <v>5697</v>
      </c>
      <c r="B63" s="13" t="s">
        <v>80</v>
      </c>
      <c r="C63" s="12" t="s">
        <v>29</v>
      </c>
      <c r="D63" s="12">
        <v>1</v>
      </c>
      <c r="E63" s="12">
        <v>1</v>
      </c>
      <c r="F63" s="12" t="s">
        <v>29</v>
      </c>
      <c r="G63" s="12" t="s">
        <v>29</v>
      </c>
      <c r="H63" s="12"/>
      <c r="I63" s="12" t="s">
        <v>29</v>
      </c>
      <c r="J63" s="12" t="s">
        <v>29</v>
      </c>
      <c r="K63" s="12" t="s">
        <v>29</v>
      </c>
      <c r="L63" s="12" t="s">
        <v>29</v>
      </c>
      <c r="M63" s="12" t="s">
        <v>29</v>
      </c>
      <c r="N63" s="12">
        <v>2</v>
      </c>
      <c r="O63" s="12"/>
      <c r="P63" s="12" t="s">
        <v>29</v>
      </c>
      <c r="Q63" s="12" t="s">
        <v>29</v>
      </c>
      <c r="R63" s="12" t="s">
        <v>29</v>
      </c>
      <c r="S63" s="12" t="s">
        <v>29</v>
      </c>
      <c r="T63" s="12" t="s">
        <v>29</v>
      </c>
      <c r="U63" s="12" t="s">
        <v>29</v>
      </c>
      <c r="V63" s="12"/>
      <c r="W63" s="12" t="s">
        <v>29</v>
      </c>
      <c r="X63" s="12" t="s">
        <v>29</v>
      </c>
      <c r="Y63" s="12" t="s">
        <v>29</v>
      </c>
      <c r="Z63" s="12" t="s">
        <v>29</v>
      </c>
      <c r="AA63" s="12" t="s">
        <v>29</v>
      </c>
      <c r="AB63" s="12" t="s">
        <v>29</v>
      </c>
      <c r="AC63" s="12"/>
      <c r="AD63" s="12" t="s">
        <v>29</v>
      </c>
      <c r="AE63" s="12" t="s">
        <v>29</v>
      </c>
      <c r="AF63" s="12" t="s">
        <v>29</v>
      </c>
      <c r="AG63" s="12" t="s">
        <v>29</v>
      </c>
      <c r="AH63" s="12"/>
      <c r="AI63" s="12" t="s">
        <v>29</v>
      </c>
      <c r="AJ63" s="12">
        <f t="shared" si="4"/>
        <v>4</v>
      </c>
    </row>
    <row r="64" spans="1:36">
      <c r="A64" s="11">
        <v>5698</v>
      </c>
      <c r="B64" s="13" t="s">
        <v>81</v>
      </c>
      <c r="C64" s="12">
        <v>2</v>
      </c>
      <c r="D64" s="12">
        <v>2</v>
      </c>
      <c r="E64" s="12">
        <v>3</v>
      </c>
      <c r="F64" s="12" t="s">
        <v>29</v>
      </c>
      <c r="G64" s="12">
        <v>6</v>
      </c>
      <c r="H64" s="12"/>
      <c r="I64" s="12">
        <v>2</v>
      </c>
      <c r="J64" s="12">
        <v>3</v>
      </c>
      <c r="K64" s="12">
        <v>2</v>
      </c>
      <c r="L64" s="12">
        <v>4</v>
      </c>
      <c r="M64" s="12">
        <v>1</v>
      </c>
      <c r="N64" s="12">
        <v>10</v>
      </c>
      <c r="O64" s="12"/>
      <c r="P64" s="12" t="s">
        <v>29</v>
      </c>
      <c r="Q64" s="12" t="s">
        <v>29</v>
      </c>
      <c r="R64" s="12" t="s">
        <v>29</v>
      </c>
      <c r="S64" s="12" t="s">
        <v>29</v>
      </c>
      <c r="T64" s="12" t="s">
        <v>29</v>
      </c>
      <c r="U64" s="12" t="s">
        <v>29</v>
      </c>
      <c r="V64" s="12"/>
      <c r="W64" s="12" t="s">
        <v>29</v>
      </c>
      <c r="X64" s="12" t="s">
        <v>29</v>
      </c>
      <c r="Y64" s="12" t="s">
        <v>29</v>
      </c>
      <c r="Z64" s="12">
        <v>3</v>
      </c>
      <c r="AA64" s="12" t="s">
        <v>29</v>
      </c>
      <c r="AB64" s="12" t="s">
        <v>29</v>
      </c>
      <c r="AC64" s="12"/>
      <c r="AD64" s="12" t="s">
        <v>29</v>
      </c>
      <c r="AE64" s="12" t="s">
        <v>29</v>
      </c>
      <c r="AF64" s="12" t="s">
        <v>29</v>
      </c>
      <c r="AG64" s="12" t="s">
        <v>29</v>
      </c>
      <c r="AH64" s="12"/>
      <c r="AI64" s="12">
        <v>4</v>
      </c>
      <c r="AJ64" s="12">
        <f t="shared" si="4"/>
        <v>42</v>
      </c>
    </row>
    <row r="65" spans="1:36">
      <c r="A65" s="11">
        <v>5699</v>
      </c>
      <c r="B65" s="13" t="s">
        <v>82</v>
      </c>
      <c r="C65" s="12">
        <v>1</v>
      </c>
      <c r="D65" s="12">
        <v>3</v>
      </c>
      <c r="E65" s="12">
        <v>4</v>
      </c>
      <c r="F65" s="12">
        <v>3</v>
      </c>
      <c r="G65" s="12">
        <v>3</v>
      </c>
      <c r="H65" s="12"/>
      <c r="I65" s="12">
        <v>2</v>
      </c>
      <c r="J65" s="12">
        <v>3</v>
      </c>
      <c r="K65" s="12">
        <v>3</v>
      </c>
      <c r="L65" s="12">
        <v>2</v>
      </c>
      <c r="M65" s="12">
        <v>2</v>
      </c>
      <c r="N65" s="12">
        <v>12</v>
      </c>
      <c r="O65" s="12"/>
      <c r="P65" s="12" t="s">
        <v>29</v>
      </c>
      <c r="Q65" s="12" t="s">
        <v>29</v>
      </c>
      <c r="R65" s="12" t="s">
        <v>29</v>
      </c>
      <c r="S65" s="12" t="s">
        <v>29</v>
      </c>
      <c r="T65" s="12" t="s">
        <v>29</v>
      </c>
      <c r="U65" s="12" t="s">
        <v>29</v>
      </c>
      <c r="V65" s="12"/>
      <c r="W65" s="12">
        <v>1</v>
      </c>
      <c r="X65" s="12" t="s">
        <v>29</v>
      </c>
      <c r="Y65" s="12" t="s">
        <v>29</v>
      </c>
      <c r="Z65" s="12" t="s">
        <v>29</v>
      </c>
      <c r="AA65" s="12" t="s">
        <v>29</v>
      </c>
      <c r="AB65" s="12" t="s">
        <v>29</v>
      </c>
      <c r="AC65" s="12"/>
      <c r="AD65" s="12" t="s">
        <v>29</v>
      </c>
      <c r="AE65" s="12" t="s">
        <v>29</v>
      </c>
      <c r="AF65" s="12" t="s">
        <v>29</v>
      </c>
      <c r="AG65" s="12" t="s">
        <v>29</v>
      </c>
      <c r="AH65" s="12"/>
      <c r="AI65" s="12">
        <v>4</v>
      </c>
      <c r="AJ65" s="12">
        <f t="shared" si="4"/>
        <v>43</v>
      </c>
    </row>
    <row r="66" spans="1:36">
      <c r="A66" s="11">
        <v>5701</v>
      </c>
      <c r="B66" s="13" t="s">
        <v>84</v>
      </c>
      <c r="C66" s="12">
        <v>23</v>
      </c>
      <c r="D66" s="12">
        <v>26</v>
      </c>
      <c r="E66" s="12">
        <v>38</v>
      </c>
      <c r="F66" s="12">
        <v>20</v>
      </c>
      <c r="G66" s="12">
        <v>62</v>
      </c>
      <c r="H66" s="12"/>
      <c r="I66" s="12">
        <v>17</v>
      </c>
      <c r="J66" s="12">
        <v>21</v>
      </c>
      <c r="K66" s="12">
        <v>25</v>
      </c>
      <c r="L66" s="12">
        <v>11</v>
      </c>
      <c r="M66" s="12">
        <v>10</v>
      </c>
      <c r="N66" s="12">
        <v>70</v>
      </c>
      <c r="O66" s="12"/>
      <c r="P66" s="12">
        <v>3</v>
      </c>
      <c r="Q66" s="12">
        <v>2</v>
      </c>
      <c r="R66" s="12">
        <v>1</v>
      </c>
      <c r="S66" s="12">
        <v>1</v>
      </c>
      <c r="T66" s="12" t="s">
        <v>29</v>
      </c>
      <c r="U66" s="12" t="s">
        <v>29</v>
      </c>
      <c r="V66" s="12"/>
      <c r="W66" s="12">
        <v>1</v>
      </c>
      <c r="X66" s="12" t="s">
        <v>29</v>
      </c>
      <c r="Y66" s="12">
        <v>1</v>
      </c>
      <c r="Z66" s="12">
        <v>2</v>
      </c>
      <c r="AA66" s="12">
        <v>4</v>
      </c>
      <c r="AB66" s="12">
        <v>2</v>
      </c>
      <c r="AC66" s="12"/>
      <c r="AD66" s="12" t="s">
        <v>29</v>
      </c>
      <c r="AE66" s="12" t="s">
        <v>29</v>
      </c>
      <c r="AF66" s="12" t="s">
        <v>29</v>
      </c>
      <c r="AG66" s="12" t="s">
        <v>29</v>
      </c>
      <c r="AH66" s="12"/>
      <c r="AI66" s="12">
        <v>55</v>
      </c>
      <c r="AJ66" s="12">
        <f t="shared" si="4"/>
        <v>395</v>
      </c>
    </row>
    <row r="67" spans="1:36">
      <c r="A67" s="11">
        <v>5702</v>
      </c>
      <c r="B67" s="13" t="s">
        <v>85</v>
      </c>
      <c r="C67" s="12">
        <v>10</v>
      </c>
      <c r="D67" s="12">
        <v>15</v>
      </c>
      <c r="E67" s="12">
        <v>14</v>
      </c>
      <c r="F67" s="12">
        <v>11</v>
      </c>
      <c r="G67" s="12">
        <v>44</v>
      </c>
      <c r="H67" s="12"/>
      <c r="I67" s="12">
        <v>4</v>
      </c>
      <c r="J67" s="12">
        <v>4</v>
      </c>
      <c r="K67" s="12">
        <v>4</v>
      </c>
      <c r="L67" s="12">
        <v>2</v>
      </c>
      <c r="M67" s="12">
        <v>1</v>
      </c>
      <c r="N67" s="12">
        <v>18</v>
      </c>
      <c r="O67" s="12"/>
      <c r="P67" s="12" t="s">
        <v>29</v>
      </c>
      <c r="Q67" s="12" t="s">
        <v>29</v>
      </c>
      <c r="R67" s="12" t="s">
        <v>29</v>
      </c>
      <c r="S67" s="12" t="s">
        <v>29</v>
      </c>
      <c r="T67" s="12" t="s">
        <v>29</v>
      </c>
      <c r="U67" s="12" t="s">
        <v>29</v>
      </c>
      <c r="V67" s="12"/>
      <c r="W67" s="12" t="s">
        <v>29</v>
      </c>
      <c r="X67" s="12" t="s">
        <v>29</v>
      </c>
      <c r="Y67" s="12" t="s">
        <v>29</v>
      </c>
      <c r="Z67" s="12" t="s">
        <v>29</v>
      </c>
      <c r="AA67" s="12">
        <v>1</v>
      </c>
      <c r="AB67" s="12" t="s">
        <v>29</v>
      </c>
      <c r="AC67" s="12"/>
      <c r="AD67" s="12" t="s">
        <v>29</v>
      </c>
      <c r="AE67" s="12" t="s">
        <v>29</v>
      </c>
      <c r="AF67" s="12" t="s">
        <v>29</v>
      </c>
      <c r="AG67" s="12" t="s">
        <v>29</v>
      </c>
      <c r="AH67" s="12"/>
      <c r="AI67" s="12">
        <v>22</v>
      </c>
      <c r="AJ67" s="12">
        <f t="shared" si="4"/>
        <v>150</v>
      </c>
    </row>
    <row r="68" spans="1:36">
      <c r="A68" s="11">
        <v>5703</v>
      </c>
      <c r="B68" s="13" t="s">
        <v>86</v>
      </c>
      <c r="C68" s="12">
        <v>10</v>
      </c>
      <c r="D68" s="12">
        <v>10</v>
      </c>
      <c r="E68" s="12">
        <v>10</v>
      </c>
      <c r="F68" s="12">
        <v>5</v>
      </c>
      <c r="G68" s="12">
        <v>19</v>
      </c>
      <c r="H68" s="12"/>
      <c r="I68" s="12">
        <v>3</v>
      </c>
      <c r="J68" s="12">
        <v>3</v>
      </c>
      <c r="K68" s="12">
        <v>8</v>
      </c>
      <c r="L68" s="12">
        <v>5</v>
      </c>
      <c r="M68" s="12">
        <v>1</v>
      </c>
      <c r="N68" s="12">
        <v>20</v>
      </c>
      <c r="O68" s="12"/>
      <c r="P68" s="12" t="s">
        <v>29</v>
      </c>
      <c r="Q68" s="12" t="s">
        <v>29</v>
      </c>
      <c r="R68" s="12">
        <v>1</v>
      </c>
      <c r="S68" s="12" t="s">
        <v>29</v>
      </c>
      <c r="T68" s="12">
        <v>1</v>
      </c>
      <c r="U68" s="12" t="s">
        <v>29</v>
      </c>
      <c r="V68" s="12"/>
      <c r="W68" s="12" t="s">
        <v>29</v>
      </c>
      <c r="X68" s="12" t="s">
        <v>29</v>
      </c>
      <c r="Y68" s="12" t="s">
        <v>29</v>
      </c>
      <c r="Z68" s="12" t="s">
        <v>29</v>
      </c>
      <c r="AA68" s="12">
        <v>2</v>
      </c>
      <c r="AB68" s="12" t="s">
        <v>29</v>
      </c>
      <c r="AC68" s="12"/>
      <c r="AD68" s="12" t="s">
        <v>29</v>
      </c>
      <c r="AE68" s="12" t="s">
        <v>29</v>
      </c>
      <c r="AF68" s="12" t="s">
        <v>29</v>
      </c>
      <c r="AG68" s="12" t="s">
        <v>29</v>
      </c>
      <c r="AH68" s="12"/>
      <c r="AI68" s="12">
        <v>19</v>
      </c>
      <c r="AJ68" s="12">
        <f t="shared" si="4"/>
        <v>117</v>
      </c>
    </row>
    <row r="69" spans="1:36">
      <c r="A69" s="11">
        <v>5801</v>
      </c>
      <c r="B69" s="13" t="s">
        <v>88</v>
      </c>
      <c r="C69" s="12">
        <v>22</v>
      </c>
      <c r="D69" s="12">
        <v>37</v>
      </c>
      <c r="E69" s="12">
        <v>27</v>
      </c>
      <c r="F69" s="12">
        <v>18</v>
      </c>
      <c r="G69" s="12">
        <v>63</v>
      </c>
      <c r="H69" s="12"/>
      <c r="I69" s="12">
        <v>18</v>
      </c>
      <c r="J69" s="12">
        <v>17</v>
      </c>
      <c r="K69" s="12">
        <v>15</v>
      </c>
      <c r="L69" s="12">
        <v>17</v>
      </c>
      <c r="M69" s="12">
        <v>12</v>
      </c>
      <c r="N69" s="12">
        <v>72</v>
      </c>
      <c r="O69" s="12"/>
      <c r="P69" s="12" t="s">
        <v>29</v>
      </c>
      <c r="Q69" s="12">
        <v>2</v>
      </c>
      <c r="R69" s="12" t="s">
        <v>29</v>
      </c>
      <c r="S69" s="12">
        <v>3</v>
      </c>
      <c r="T69" s="12" t="s">
        <v>29</v>
      </c>
      <c r="U69" s="12" t="s">
        <v>29</v>
      </c>
      <c r="V69" s="12"/>
      <c r="W69" s="12" t="s">
        <v>29</v>
      </c>
      <c r="X69" s="12">
        <v>1</v>
      </c>
      <c r="Y69" s="12">
        <v>1</v>
      </c>
      <c r="Z69" s="12">
        <v>1</v>
      </c>
      <c r="AA69" s="12">
        <v>3</v>
      </c>
      <c r="AB69" s="12" t="s">
        <v>29</v>
      </c>
      <c r="AC69" s="12"/>
      <c r="AD69" s="12" t="s">
        <v>29</v>
      </c>
      <c r="AE69" s="12" t="s">
        <v>29</v>
      </c>
      <c r="AF69" s="12" t="s">
        <v>29</v>
      </c>
      <c r="AG69" s="12" t="s">
        <v>29</v>
      </c>
      <c r="AH69" s="12"/>
      <c r="AI69" s="12">
        <v>60</v>
      </c>
      <c r="AJ69" s="12">
        <f t="shared" si="4"/>
        <v>389</v>
      </c>
    </row>
    <row r="70" spans="1:36">
      <c r="A70" s="11">
        <v>5802</v>
      </c>
      <c r="B70" s="13" t="s">
        <v>44</v>
      </c>
      <c r="C70" s="12">
        <v>3</v>
      </c>
      <c r="D70" s="12">
        <v>9</v>
      </c>
      <c r="E70" s="12">
        <v>6</v>
      </c>
      <c r="F70" s="12">
        <v>2</v>
      </c>
      <c r="G70" s="12">
        <v>8</v>
      </c>
      <c r="H70" s="12"/>
      <c r="I70" s="12">
        <v>1</v>
      </c>
      <c r="J70" s="12">
        <v>2</v>
      </c>
      <c r="K70" s="12">
        <v>3</v>
      </c>
      <c r="L70" s="12" t="s">
        <v>29</v>
      </c>
      <c r="M70" s="12">
        <v>2</v>
      </c>
      <c r="N70" s="12">
        <v>6</v>
      </c>
      <c r="O70" s="12"/>
      <c r="P70" s="12" t="s">
        <v>29</v>
      </c>
      <c r="Q70" s="12" t="s">
        <v>29</v>
      </c>
      <c r="R70" s="12" t="s">
        <v>29</v>
      </c>
      <c r="S70" s="12" t="s">
        <v>29</v>
      </c>
      <c r="T70" s="12" t="s">
        <v>29</v>
      </c>
      <c r="U70" s="12" t="s">
        <v>29</v>
      </c>
      <c r="V70" s="12"/>
      <c r="W70" s="12" t="s">
        <v>29</v>
      </c>
      <c r="X70" s="12" t="s">
        <v>29</v>
      </c>
      <c r="Y70" s="12" t="s">
        <v>29</v>
      </c>
      <c r="Z70" s="12" t="s">
        <v>29</v>
      </c>
      <c r="AA70" s="12">
        <v>4</v>
      </c>
      <c r="AB70" s="12" t="s">
        <v>29</v>
      </c>
      <c r="AC70" s="12"/>
      <c r="AD70" s="12" t="s">
        <v>29</v>
      </c>
      <c r="AE70" s="12" t="s">
        <v>29</v>
      </c>
      <c r="AF70" s="12" t="s">
        <v>29</v>
      </c>
      <c r="AG70" s="12" t="s">
        <v>29</v>
      </c>
      <c r="AH70" s="12"/>
      <c r="AI70" s="12">
        <v>6</v>
      </c>
      <c r="AJ70" s="12">
        <f t="shared" si="4"/>
        <v>52</v>
      </c>
    </row>
    <row r="71" spans="1:36">
      <c r="A71" s="11">
        <v>5803</v>
      </c>
      <c r="B71" s="13" t="s">
        <v>46</v>
      </c>
      <c r="C71" s="12">
        <v>7</v>
      </c>
      <c r="D71" s="12">
        <v>19</v>
      </c>
      <c r="E71" s="12">
        <v>15</v>
      </c>
      <c r="F71" s="12">
        <v>16</v>
      </c>
      <c r="G71" s="12">
        <v>28</v>
      </c>
      <c r="H71" s="12"/>
      <c r="I71" s="12">
        <v>5</v>
      </c>
      <c r="J71" s="12">
        <v>7</v>
      </c>
      <c r="K71" s="12">
        <v>8</v>
      </c>
      <c r="L71" s="12">
        <v>7</v>
      </c>
      <c r="M71" s="12">
        <v>1</v>
      </c>
      <c r="N71" s="12">
        <v>17</v>
      </c>
      <c r="O71" s="12"/>
      <c r="P71" s="12" t="s">
        <v>29</v>
      </c>
      <c r="Q71" s="12" t="s">
        <v>29</v>
      </c>
      <c r="R71" s="12">
        <v>1</v>
      </c>
      <c r="S71" s="12" t="s">
        <v>29</v>
      </c>
      <c r="T71" s="12" t="s">
        <v>29</v>
      </c>
      <c r="U71" s="12" t="s">
        <v>29</v>
      </c>
      <c r="V71" s="12"/>
      <c r="W71" s="12" t="s">
        <v>29</v>
      </c>
      <c r="X71" s="12" t="s">
        <v>29</v>
      </c>
      <c r="Y71" s="12" t="s">
        <v>29</v>
      </c>
      <c r="Z71" s="12">
        <v>1</v>
      </c>
      <c r="AA71" s="12">
        <v>1</v>
      </c>
      <c r="AB71" s="12" t="s">
        <v>29</v>
      </c>
      <c r="AC71" s="12"/>
      <c r="AD71" s="12" t="s">
        <v>29</v>
      </c>
      <c r="AE71" s="12" t="s">
        <v>29</v>
      </c>
      <c r="AF71" s="12" t="s">
        <v>29</v>
      </c>
      <c r="AG71" s="12" t="s">
        <v>29</v>
      </c>
      <c r="AH71" s="12"/>
      <c r="AI71" s="12">
        <v>18</v>
      </c>
      <c r="AJ71" s="12">
        <f t="shared" si="4"/>
        <v>151</v>
      </c>
    </row>
    <row r="72" spans="1:36">
      <c r="A72" s="11">
        <v>5804</v>
      </c>
      <c r="B72" s="13" t="s">
        <v>89</v>
      </c>
      <c r="C72" s="12">
        <v>21</v>
      </c>
      <c r="D72" s="12">
        <v>45</v>
      </c>
      <c r="E72" s="12">
        <v>29</v>
      </c>
      <c r="F72" s="12">
        <v>22</v>
      </c>
      <c r="G72" s="12">
        <v>55</v>
      </c>
      <c r="H72" s="12"/>
      <c r="I72" s="12">
        <v>21</v>
      </c>
      <c r="J72" s="12">
        <v>14</v>
      </c>
      <c r="K72" s="12">
        <v>11</v>
      </c>
      <c r="L72" s="12">
        <v>11</v>
      </c>
      <c r="M72" s="12">
        <v>8</v>
      </c>
      <c r="N72" s="12">
        <v>37</v>
      </c>
      <c r="O72" s="12"/>
      <c r="P72" s="12" t="s">
        <v>29</v>
      </c>
      <c r="Q72" s="12" t="s">
        <v>29</v>
      </c>
      <c r="R72" s="12" t="s">
        <v>29</v>
      </c>
      <c r="S72" s="12" t="s">
        <v>29</v>
      </c>
      <c r="T72" s="12" t="s">
        <v>29</v>
      </c>
      <c r="U72" s="12" t="s">
        <v>29</v>
      </c>
      <c r="V72" s="12"/>
      <c r="W72" s="12">
        <v>1</v>
      </c>
      <c r="X72" s="12" t="s">
        <v>29</v>
      </c>
      <c r="Y72" s="12" t="s">
        <v>29</v>
      </c>
      <c r="Z72" s="12">
        <v>1</v>
      </c>
      <c r="AA72" s="12">
        <v>1</v>
      </c>
      <c r="AB72" s="12" t="s">
        <v>29</v>
      </c>
      <c r="AC72" s="12"/>
      <c r="AD72" s="12" t="s">
        <v>29</v>
      </c>
      <c r="AE72" s="12" t="s">
        <v>29</v>
      </c>
      <c r="AF72" s="12" t="s">
        <v>29</v>
      </c>
      <c r="AG72" s="12" t="s">
        <v>29</v>
      </c>
      <c r="AH72" s="12"/>
      <c r="AI72" s="12">
        <v>49</v>
      </c>
      <c r="AJ72" s="12">
        <f t="shared" si="4"/>
        <v>326</v>
      </c>
    </row>
    <row r="73" spans="1:36">
      <c r="A73" s="11">
        <v>5904</v>
      </c>
      <c r="B73" s="13" t="s">
        <v>91</v>
      </c>
      <c r="C73" s="12">
        <v>92</v>
      </c>
      <c r="D73" s="12">
        <v>89</v>
      </c>
      <c r="E73" s="12">
        <v>130</v>
      </c>
      <c r="F73" s="12">
        <v>76</v>
      </c>
      <c r="G73" s="12">
        <v>209</v>
      </c>
      <c r="H73" s="12"/>
      <c r="I73" s="12">
        <v>53</v>
      </c>
      <c r="J73" s="12">
        <v>73</v>
      </c>
      <c r="K73" s="12">
        <v>59</v>
      </c>
      <c r="L73" s="12">
        <v>41</v>
      </c>
      <c r="M73" s="12">
        <v>30</v>
      </c>
      <c r="N73" s="12">
        <v>226</v>
      </c>
      <c r="O73" s="12"/>
      <c r="P73" s="12">
        <v>5</v>
      </c>
      <c r="Q73" s="12">
        <v>4</v>
      </c>
      <c r="R73" s="12">
        <v>5</v>
      </c>
      <c r="S73" s="12" t="s">
        <v>29</v>
      </c>
      <c r="T73" s="12" t="s">
        <v>29</v>
      </c>
      <c r="U73" s="12" t="s">
        <v>29</v>
      </c>
      <c r="V73" s="12"/>
      <c r="W73" s="12">
        <v>5</v>
      </c>
      <c r="X73" s="12">
        <v>2</v>
      </c>
      <c r="Y73" s="12" t="s">
        <v>29</v>
      </c>
      <c r="Z73" s="12" t="s">
        <v>29</v>
      </c>
      <c r="AA73" s="12">
        <v>2</v>
      </c>
      <c r="AB73" s="12" t="s">
        <v>29</v>
      </c>
      <c r="AC73" s="12"/>
      <c r="AD73" s="12" t="s">
        <v>29</v>
      </c>
      <c r="AE73" s="12" t="s">
        <v>29</v>
      </c>
      <c r="AF73" s="12" t="s">
        <v>29</v>
      </c>
      <c r="AG73" s="12" t="s">
        <v>29</v>
      </c>
      <c r="AH73" s="12"/>
      <c r="AI73" s="12">
        <v>202</v>
      </c>
      <c r="AJ73" s="12">
        <f t="shared" si="4"/>
        <v>1303</v>
      </c>
    </row>
    <row r="74" spans="1:36">
      <c r="A74" s="11">
        <v>5902</v>
      </c>
      <c r="B74" s="13" t="s">
        <v>92</v>
      </c>
      <c r="C74" s="12">
        <v>12</v>
      </c>
      <c r="D74" s="12">
        <v>17</v>
      </c>
      <c r="E74" s="12">
        <v>34</v>
      </c>
      <c r="F74" s="12">
        <v>17</v>
      </c>
      <c r="G74" s="12">
        <v>24</v>
      </c>
      <c r="H74" s="12"/>
      <c r="I74" s="12">
        <v>1</v>
      </c>
      <c r="J74" s="12">
        <v>1</v>
      </c>
      <c r="K74" s="12">
        <v>2</v>
      </c>
      <c r="L74" s="12">
        <v>4</v>
      </c>
      <c r="M74" s="12">
        <v>5</v>
      </c>
      <c r="N74" s="12">
        <v>20</v>
      </c>
      <c r="O74" s="12"/>
      <c r="P74" s="12" t="s">
        <v>29</v>
      </c>
      <c r="Q74" s="12" t="s">
        <v>29</v>
      </c>
      <c r="R74" s="12" t="s">
        <v>29</v>
      </c>
      <c r="S74" s="12" t="s">
        <v>29</v>
      </c>
      <c r="T74" s="12" t="s">
        <v>29</v>
      </c>
      <c r="U74" s="12" t="s">
        <v>29</v>
      </c>
      <c r="V74" s="12"/>
      <c r="W74" s="12" t="s">
        <v>29</v>
      </c>
      <c r="X74" s="12" t="s">
        <v>29</v>
      </c>
      <c r="Y74" s="12" t="s">
        <v>29</v>
      </c>
      <c r="Z74" s="12" t="s">
        <v>29</v>
      </c>
      <c r="AA74" s="12" t="s">
        <v>29</v>
      </c>
      <c r="AB74" s="12" t="s">
        <v>29</v>
      </c>
      <c r="AC74" s="12"/>
      <c r="AD74" s="12" t="s">
        <v>29</v>
      </c>
      <c r="AE74" s="12" t="s">
        <v>29</v>
      </c>
      <c r="AF74" s="12" t="s">
        <v>29</v>
      </c>
      <c r="AG74" s="12" t="s">
        <v>29</v>
      </c>
      <c r="AH74" s="12"/>
      <c r="AI74" s="12">
        <v>22</v>
      </c>
      <c r="AJ74" s="12">
        <f t="shared" si="4"/>
        <v>159</v>
      </c>
    </row>
    <row r="75" spans="1:36">
      <c r="A75" s="11">
        <v>5903</v>
      </c>
      <c r="B75" s="13" t="s">
        <v>93</v>
      </c>
      <c r="C75" s="12">
        <v>15</v>
      </c>
      <c r="D75" s="12">
        <v>19</v>
      </c>
      <c r="E75" s="12">
        <v>27</v>
      </c>
      <c r="F75" s="12">
        <v>14</v>
      </c>
      <c r="G75" s="12">
        <v>51</v>
      </c>
      <c r="H75" s="12"/>
      <c r="I75" s="12">
        <v>12</v>
      </c>
      <c r="J75" s="12">
        <v>10</v>
      </c>
      <c r="K75" s="12">
        <v>8</v>
      </c>
      <c r="L75" s="12">
        <v>5</v>
      </c>
      <c r="M75" s="12">
        <v>10</v>
      </c>
      <c r="N75" s="12">
        <v>38</v>
      </c>
      <c r="O75" s="12"/>
      <c r="P75" s="12">
        <v>2</v>
      </c>
      <c r="Q75" s="12" t="s">
        <v>29</v>
      </c>
      <c r="R75" s="12" t="s">
        <v>29</v>
      </c>
      <c r="S75" s="12" t="s">
        <v>29</v>
      </c>
      <c r="T75" s="12" t="s">
        <v>29</v>
      </c>
      <c r="U75" s="12" t="s">
        <v>29</v>
      </c>
      <c r="V75" s="12"/>
      <c r="W75" s="12" t="s">
        <v>29</v>
      </c>
      <c r="X75" s="12" t="s">
        <v>29</v>
      </c>
      <c r="Y75" s="12" t="s">
        <v>29</v>
      </c>
      <c r="Z75" s="12" t="s">
        <v>29</v>
      </c>
      <c r="AA75" s="12" t="s">
        <v>29</v>
      </c>
      <c r="AB75" s="12" t="s">
        <v>29</v>
      </c>
      <c r="AC75" s="12"/>
      <c r="AD75" s="12" t="s">
        <v>29</v>
      </c>
      <c r="AE75" s="12" t="s">
        <v>29</v>
      </c>
      <c r="AF75" s="12" t="s">
        <v>29</v>
      </c>
      <c r="AG75" s="12" t="s">
        <v>29</v>
      </c>
      <c r="AH75" s="12"/>
      <c r="AI75" s="12">
        <v>33</v>
      </c>
      <c r="AJ75" s="12">
        <f t="shared" si="4"/>
        <v>244</v>
      </c>
    </row>
    <row r="76" spans="1:36">
      <c r="A76" s="11">
        <v>5905</v>
      </c>
      <c r="B76" s="13" t="s">
        <v>94</v>
      </c>
      <c r="C76" s="12">
        <v>5</v>
      </c>
      <c r="D76" s="12">
        <v>14</v>
      </c>
      <c r="E76" s="12">
        <v>7</v>
      </c>
      <c r="F76" s="12">
        <v>8</v>
      </c>
      <c r="G76" s="12">
        <v>16</v>
      </c>
      <c r="H76" s="12"/>
      <c r="I76" s="12">
        <v>3</v>
      </c>
      <c r="J76" s="12">
        <v>2</v>
      </c>
      <c r="K76" s="12">
        <v>4</v>
      </c>
      <c r="L76" s="12">
        <v>3</v>
      </c>
      <c r="M76" s="12">
        <v>2</v>
      </c>
      <c r="N76" s="12">
        <v>5</v>
      </c>
      <c r="O76" s="12"/>
      <c r="P76" s="12">
        <v>2</v>
      </c>
      <c r="Q76" s="12" t="s">
        <v>29</v>
      </c>
      <c r="R76" s="12" t="s">
        <v>29</v>
      </c>
      <c r="S76" s="12" t="s">
        <v>29</v>
      </c>
      <c r="T76" s="12" t="s">
        <v>29</v>
      </c>
      <c r="U76" s="12" t="s">
        <v>29</v>
      </c>
      <c r="V76" s="12"/>
      <c r="W76" s="12" t="s">
        <v>29</v>
      </c>
      <c r="X76" s="12" t="s">
        <v>29</v>
      </c>
      <c r="Y76" s="12" t="s">
        <v>29</v>
      </c>
      <c r="Z76" s="12" t="s">
        <v>29</v>
      </c>
      <c r="AA76" s="12" t="s">
        <v>29</v>
      </c>
      <c r="AB76" s="12" t="s">
        <v>29</v>
      </c>
      <c r="AC76" s="12"/>
      <c r="AD76" s="12" t="s">
        <v>29</v>
      </c>
      <c r="AE76" s="12" t="s">
        <v>29</v>
      </c>
      <c r="AF76" s="12" t="s">
        <v>29</v>
      </c>
      <c r="AG76" s="12" t="s">
        <v>29</v>
      </c>
      <c r="AH76" s="12"/>
      <c r="AI76" s="12">
        <v>16</v>
      </c>
      <c r="AJ76" s="12">
        <f t="shared" si="4"/>
        <v>87</v>
      </c>
    </row>
    <row r="77" spans="1:36">
      <c r="A77" s="11">
        <v>5906</v>
      </c>
      <c r="B77" s="13" t="s">
        <v>95</v>
      </c>
      <c r="C77" s="12">
        <v>4</v>
      </c>
      <c r="D77" s="12">
        <v>6</v>
      </c>
      <c r="E77" s="12">
        <v>5</v>
      </c>
      <c r="F77" s="12">
        <v>4</v>
      </c>
      <c r="G77" s="12">
        <v>10</v>
      </c>
      <c r="H77" s="12"/>
      <c r="I77" s="12">
        <v>1</v>
      </c>
      <c r="J77" s="12">
        <v>3</v>
      </c>
      <c r="K77" s="12">
        <v>2</v>
      </c>
      <c r="L77" s="12">
        <v>2</v>
      </c>
      <c r="M77" s="12" t="s">
        <v>29</v>
      </c>
      <c r="N77" s="12">
        <v>3</v>
      </c>
      <c r="O77" s="12"/>
      <c r="P77" s="12" t="s">
        <v>29</v>
      </c>
      <c r="Q77" s="12" t="s">
        <v>29</v>
      </c>
      <c r="R77" s="12" t="s">
        <v>29</v>
      </c>
      <c r="S77" s="12" t="s">
        <v>29</v>
      </c>
      <c r="T77" s="12" t="s">
        <v>29</v>
      </c>
      <c r="U77" s="12" t="s">
        <v>29</v>
      </c>
      <c r="V77" s="12"/>
      <c r="W77" s="12" t="s">
        <v>29</v>
      </c>
      <c r="X77" s="12" t="s">
        <v>29</v>
      </c>
      <c r="Y77" s="12" t="s">
        <v>29</v>
      </c>
      <c r="Z77" s="12" t="s">
        <v>29</v>
      </c>
      <c r="AA77" s="12" t="s">
        <v>29</v>
      </c>
      <c r="AB77" s="12" t="s">
        <v>29</v>
      </c>
      <c r="AC77" s="12"/>
      <c r="AD77" s="12" t="s">
        <v>29</v>
      </c>
      <c r="AE77" s="12" t="s">
        <v>29</v>
      </c>
      <c r="AF77" s="12" t="s">
        <v>29</v>
      </c>
      <c r="AG77" s="12" t="s">
        <v>29</v>
      </c>
      <c r="AH77" s="12"/>
      <c r="AI77" s="12">
        <v>12</v>
      </c>
      <c r="AJ77" s="12">
        <f t="shared" si="4"/>
        <v>52</v>
      </c>
    </row>
    <row r="78" spans="1:36">
      <c r="A78" s="11">
        <v>5908</v>
      </c>
      <c r="B78" s="13" t="s">
        <v>96</v>
      </c>
      <c r="C78" s="12">
        <v>12</v>
      </c>
      <c r="D78" s="12">
        <v>11</v>
      </c>
      <c r="E78" s="12">
        <v>14</v>
      </c>
      <c r="F78" s="12">
        <v>8</v>
      </c>
      <c r="G78" s="12">
        <v>18</v>
      </c>
      <c r="H78" s="12"/>
      <c r="I78" s="12">
        <v>5</v>
      </c>
      <c r="J78" s="12">
        <v>4</v>
      </c>
      <c r="K78" s="12">
        <v>2</v>
      </c>
      <c r="L78" s="12">
        <v>1</v>
      </c>
      <c r="M78" s="12">
        <v>1</v>
      </c>
      <c r="N78" s="12">
        <v>10</v>
      </c>
      <c r="O78" s="12"/>
      <c r="P78" s="12" t="s">
        <v>29</v>
      </c>
      <c r="Q78" s="12" t="s">
        <v>29</v>
      </c>
      <c r="R78" s="12" t="s">
        <v>29</v>
      </c>
      <c r="S78" s="12" t="s">
        <v>29</v>
      </c>
      <c r="T78" s="12" t="s">
        <v>29</v>
      </c>
      <c r="U78" s="12" t="s">
        <v>29</v>
      </c>
      <c r="V78" s="12"/>
      <c r="W78" s="12" t="s">
        <v>29</v>
      </c>
      <c r="X78" s="12" t="s">
        <v>29</v>
      </c>
      <c r="Y78" s="12" t="s">
        <v>29</v>
      </c>
      <c r="Z78" s="12" t="s">
        <v>29</v>
      </c>
      <c r="AA78" s="12" t="s">
        <v>29</v>
      </c>
      <c r="AB78" s="12" t="s">
        <v>29</v>
      </c>
      <c r="AC78" s="12"/>
      <c r="AD78" s="12" t="s">
        <v>29</v>
      </c>
      <c r="AE78" s="12" t="s">
        <v>29</v>
      </c>
      <c r="AF78" s="12" t="s">
        <v>29</v>
      </c>
      <c r="AG78" s="12" t="s">
        <v>29</v>
      </c>
      <c r="AH78" s="12"/>
      <c r="AI78" s="12">
        <v>19</v>
      </c>
      <c r="AJ78" s="12">
        <f t="shared" si="4"/>
        <v>105</v>
      </c>
    </row>
    <row r="79" spans="1:36">
      <c r="A79" s="11">
        <v>6001</v>
      </c>
      <c r="B79" s="13" t="s">
        <v>98</v>
      </c>
      <c r="C79" s="12">
        <v>16</v>
      </c>
      <c r="D79" s="12">
        <v>33</v>
      </c>
      <c r="E79" s="12">
        <v>22</v>
      </c>
      <c r="F79" s="12">
        <v>21</v>
      </c>
      <c r="G79" s="12">
        <v>71</v>
      </c>
      <c r="H79" s="12"/>
      <c r="I79" s="12">
        <v>24</v>
      </c>
      <c r="J79" s="12">
        <v>22</v>
      </c>
      <c r="K79" s="12">
        <v>25</v>
      </c>
      <c r="L79" s="12">
        <v>16</v>
      </c>
      <c r="M79" s="12">
        <v>17</v>
      </c>
      <c r="N79" s="12">
        <v>97</v>
      </c>
      <c r="O79" s="12"/>
      <c r="P79" s="12">
        <v>3</v>
      </c>
      <c r="Q79" s="12">
        <v>3</v>
      </c>
      <c r="R79" s="12">
        <v>1</v>
      </c>
      <c r="S79" s="12" t="s">
        <v>29</v>
      </c>
      <c r="T79" s="12" t="s">
        <v>29</v>
      </c>
      <c r="U79" s="12" t="s">
        <v>29</v>
      </c>
      <c r="V79" s="12"/>
      <c r="W79" s="12">
        <v>3</v>
      </c>
      <c r="X79" s="12">
        <v>1</v>
      </c>
      <c r="Y79" s="12" t="s">
        <v>29</v>
      </c>
      <c r="Z79" s="12">
        <v>3</v>
      </c>
      <c r="AA79" s="12">
        <v>9</v>
      </c>
      <c r="AB79" s="12">
        <v>1</v>
      </c>
      <c r="AC79" s="12"/>
      <c r="AD79" s="12" t="s">
        <v>29</v>
      </c>
      <c r="AE79" s="12" t="s">
        <v>29</v>
      </c>
      <c r="AF79" s="12" t="s">
        <v>29</v>
      </c>
      <c r="AG79" s="12" t="s">
        <v>29</v>
      </c>
      <c r="AH79" s="12"/>
      <c r="AI79" s="12">
        <v>57</v>
      </c>
      <c r="AJ79" s="12">
        <f t="shared" si="4"/>
        <v>445</v>
      </c>
    </row>
    <row r="80" spans="1:36">
      <c r="A80" s="11">
        <v>6002</v>
      </c>
      <c r="B80" s="13" t="s">
        <v>99</v>
      </c>
      <c r="C80" s="12">
        <v>7</v>
      </c>
      <c r="D80" s="12">
        <v>13</v>
      </c>
      <c r="E80" s="12">
        <v>11</v>
      </c>
      <c r="F80" s="12">
        <v>13</v>
      </c>
      <c r="G80" s="12">
        <v>23</v>
      </c>
      <c r="H80" s="12"/>
      <c r="I80" s="12">
        <v>2</v>
      </c>
      <c r="J80" s="12">
        <v>10</v>
      </c>
      <c r="K80" s="12">
        <v>6</v>
      </c>
      <c r="L80" s="12">
        <v>2</v>
      </c>
      <c r="M80" s="12">
        <v>2</v>
      </c>
      <c r="N80" s="12">
        <v>23</v>
      </c>
      <c r="O80" s="12"/>
      <c r="P80" s="12">
        <v>1</v>
      </c>
      <c r="Q80" s="12" t="s">
        <v>29</v>
      </c>
      <c r="R80" s="12">
        <v>1</v>
      </c>
      <c r="S80" s="12" t="s">
        <v>29</v>
      </c>
      <c r="T80" s="12" t="s">
        <v>29</v>
      </c>
      <c r="U80" s="12" t="s">
        <v>29</v>
      </c>
      <c r="V80" s="12"/>
      <c r="W80" s="12" t="s">
        <v>29</v>
      </c>
      <c r="X80" s="12">
        <v>1</v>
      </c>
      <c r="Y80" s="12" t="s">
        <v>29</v>
      </c>
      <c r="Z80" s="12" t="s">
        <v>29</v>
      </c>
      <c r="AA80" s="12" t="s">
        <v>29</v>
      </c>
      <c r="AB80" s="12" t="s">
        <v>29</v>
      </c>
      <c r="AC80" s="12"/>
      <c r="AD80" s="12" t="s">
        <v>29</v>
      </c>
      <c r="AE80" s="12" t="s">
        <v>29</v>
      </c>
      <c r="AF80" s="12" t="s">
        <v>29</v>
      </c>
      <c r="AG80" s="12" t="s">
        <v>29</v>
      </c>
      <c r="AH80" s="12"/>
      <c r="AI80" s="12">
        <v>10</v>
      </c>
      <c r="AJ80" s="12">
        <f t="shared" si="4"/>
        <v>125</v>
      </c>
    </row>
    <row r="81" spans="1:36">
      <c r="A81" s="11">
        <v>6003</v>
      </c>
      <c r="B81" s="13" t="s">
        <v>41</v>
      </c>
      <c r="C81" s="12">
        <v>12</v>
      </c>
      <c r="D81" s="12">
        <v>17</v>
      </c>
      <c r="E81" s="12">
        <v>17</v>
      </c>
      <c r="F81" s="12">
        <v>14</v>
      </c>
      <c r="G81" s="12">
        <v>26</v>
      </c>
      <c r="H81" s="12"/>
      <c r="I81" s="12">
        <v>12</v>
      </c>
      <c r="J81" s="12">
        <v>13</v>
      </c>
      <c r="K81" s="12">
        <v>4</v>
      </c>
      <c r="L81" s="12">
        <v>6</v>
      </c>
      <c r="M81" s="12">
        <v>5</v>
      </c>
      <c r="N81" s="12">
        <v>23</v>
      </c>
      <c r="O81" s="12"/>
      <c r="P81" s="12">
        <v>1</v>
      </c>
      <c r="Q81" s="12" t="s">
        <v>29</v>
      </c>
      <c r="R81" s="12" t="s">
        <v>29</v>
      </c>
      <c r="S81" s="12" t="s">
        <v>29</v>
      </c>
      <c r="T81" s="12" t="s">
        <v>29</v>
      </c>
      <c r="U81" s="12" t="s">
        <v>29</v>
      </c>
      <c r="V81" s="12"/>
      <c r="W81" s="12" t="s">
        <v>29</v>
      </c>
      <c r="X81" s="12">
        <v>1</v>
      </c>
      <c r="Y81" s="12" t="s">
        <v>29</v>
      </c>
      <c r="Z81" s="12" t="s">
        <v>29</v>
      </c>
      <c r="AA81" s="12">
        <v>1</v>
      </c>
      <c r="AB81" s="12" t="s">
        <v>29</v>
      </c>
      <c r="AC81" s="12"/>
      <c r="AD81" s="12" t="s">
        <v>29</v>
      </c>
      <c r="AE81" s="12" t="s">
        <v>29</v>
      </c>
      <c r="AF81" s="12" t="s">
        <v>29</v>
      </c>
      <c r="AG81" s="12" t="s">
        <v>29</v>
      </c>
      <c r="AH81" s="12"/>
      <c r="AI81" s="12">
        <v>27</v>
      </c>
      <c r="AJ81" s="12">
        <f t="shared" si="4"/>
        <v>179</v>
      </c>
    </row>
    <row r="82" spans="1:36">
      <c r="A82" s="11">
        <v>6004</v>
      </c>
      <c r="B82" s="13" t="s">
        <v>100</v>
      </c>
      <c r="C82" s="12">
        <v>16</v>
      </c>
      <c r="D82" s="12">
        <v>22</v>
      </c>
      <c r="E82" s="12">
        <v>23</v>
      </c>
      <c r="F82" s="12">
        <v>11</v>
      </c>
      <c r="G82" s="12">
        <v>53</v>
      </c>
      <c r="H82" s="12"/>
      <c r="I82" s="12">
        <v>11</v>
      </c>
      <c r="J82" s="12">
        <v>5</v>
      </c>
      <c r="K82" s="12">
        <v>11</v>
      </c>
      <c r="L82" s="12">
        <v>7</v>
      </c>
      <c r="M82" s="12">
        <v>10</v>
      </c>
      <c r="N82" s="12">
        <v>33</v>
      </c>
      <c r="O82" s="12"/>
      <c r="P82" s="12">
        <v>1</v>
      </c>
      <c r="Q82" s="12" t="s">
        <v>29</v>
      </c>
      <c r="R82" s="12" t="s">
        <v>29</v>
      </c>
      <c r="S82" s="12" t="s">
        <v>29</v>
      </c>
      <c r="T82" s="12" t="s">
        <v>29</v>
      </c>
      <c r="U82" s="12" t="s">
        <v>29</v>
      </c>
      <c r="V82" s="12"/>
      <c r="W82" s="12" t="s">
        <v>29</v>
      </c>
      <c r="X82" s="12" t="s">
        <v>29</v>
      </c>
      <c r="Y82" s="12" t="s">
        <v>29</v>
      </c>
      <c r="Z82" s="12">
        <v>1</v>
      </c>
      <c r="AA82" s="12" t="s">
        <v>29</v>
      </c>
      <c r="AB82" s="12" t="s">
        <v>29</v>
      </c>
      <c r="AC82" s="12"/>
      <c r="AD82" s="12" t="s">
        <v>29</v>
      </c>
      <c r="AE82" s="12" t="s">
        <v>29</v>
      </c>
      <c r="AF82" s="12" t="s">
        <v>29</v>
      </c>
      <c r="AG82" s="12" t="s">
        <v>29</v>
      </c>
      <c r="AH82" s="12"/>
      <c r="AI82" s="12">
        <v>40</v>
      </c>
      <c r="AJ82" s="12">
        <f t="shared" si="4"/>
        <v>244</v>
      </c>
    </row>
    <row r="83" spans="1:36">
      <c r="A83" s="11">
        <v>6005</v>
      </c>
      <c r="B83" s="13" t="s">
        <v>101</v>
      </c>
      <c r="C83" s="12">
        <v>7</v>
      </c>
      <c r="D83" s="12">
        <v>19</v>
      </c>
      <c r="E83" s="12">
        <v>10</v>
      </c>
      <c r="F83" s="12">
        <v>10</v>
      </c>
      <c r="G83" s="12">
        <v>32</v>
      </c>
      <c r="H83" s="12"/>
      <c r="I83" s="12">
        <v>5</v>
      </c>
      <c r="J83" s="12">
        <v>7</v>
      </c>
      <c r="K83" s="12">
        <v>9</v>
      </c>
      <c r="L83" s="12">
        <v>6</v>
      </c>
      <c r="M83" s="12">
        <v>7</v>
      </c>
      <c r="N83" s="12">
        <v>12</v>
      </c>
      <c r="O83" s="12"/>
      <c r="P83" s="12">
        <v>1</v>
      </c>
      <c r="Q83" s="12" t="s">
        <v>29</v>
      </c>
      <c r="R83" s="12" t="s">
        <v>29</v>
      </c>
      <c r="S83" s="12" t="s">
        <v>29</v>
      </c>
      <c r="T83" s="12" t="s">
        <v>29</v>
      </c>
      <c r="U83" s="12" t="s">
        <v>29</v>
      </c>
      <c r="V83" s="12"/>
      <c r="W83" s="12">
        <v>1</v>
      </c>
      <c r="X83" s="12">
        <v>1</v>
      </c>
      <c r="Y83" s="12" t="s">
        <v>29</v>
      </c>
      <c r="Z83" s="12" t="s">
        <v>29</v>
      </c>
      <c r="AA83" s="12" t="s">
        <v>29</v>
      </c>
      <c r="AB83" s="12" t="s">
        <v>29</v>
      </c>
      <c r="AC83" s="12"/>
      <c r="AD83" s="12" t="s">
        <v>29</v>
      </c>
      <c r="AE83" s="12" t="s">
        <v>29</v>
      </c>
      <c r="AF83" s="12" t="s">
        <v>29</v>
      </c>
      <c r="AG83" s="12" t="s">
        <v>29</v>
      </c>
      <c r="AH83" s="12"/>
      <c r="AI83" s="12">
        <v>16</v>
      </c>
      <c r="AJ83" s="12">
        <f t="shared" ref="AJ83:AJ108" si="5">SUM(C83:AI83)</f>
        <v>143</v>
      </c>
    </row>
    <row r="84" spans="1:36">
      <c r="A84" s="11">
        <v>6006</v>
      </c>
      <c r="B84" s="13" t="s">
        <v>102</v>
      </c>
      <c r="C84" s="12">
        <v>12</v>
      </c>
      <c r="D84" s="12">
        <v>16</v>
      </c>
      <c r="E84" s="12">
        <v>27</v>
      </c>
      <c r="F84" s="12">
        <v>18</v>
      </c>
      <c r="G84" s="12">
        <v>64</v>
      </c>
      <c r="H84" s="12"/>
      <c r="I84" s="12">
        <v>13</v>
      </c>
      <c r="J84" s="12">
        <v>19</v>
      </c>
      <c r="K84" s="12">
        <v>15</v>
      </c>
      <c r="L84" s="12">
        <v>11</v>
      </c>
      <c r="M84" s="12">
        <v>9</v>
      </c>
      <c r="N84" s="12">
        <v>49</v>
      </c>
      <c r="O84" s="12"/>
      <c r="P84" s="12">
        <v>1</v>
      </c>
      <c r="Q84" s="12">
        <v>2</v>
      </c>
      <c r="R84" s="12">
        <v>1</v>
      </c>
      <c r="S84" s="12" t="s">
        <v>29</v>
      </c>
      <c r="T84" s="12" t="s">
        <v>29</v>
      </c>
      <c r="U84" s="12" t="s">
        <v>29</v>
      </c>
      <c r="V84" s="12"/>
      <c r="W84" s="12">
        <v>1</v>
      </c>
      <c r="X84" s="12">
        <v>1</v>
      </c>
      <c r="Y84" s="12" t="s">
        <v>29</v>
      </c>
      <c r="Z84" s="12" t="s">
        <v>29</v>
      </c>
      <c r="AA84" s="12">
        <v>2</v>
      </c>
      <c r="AB84" s="12" t="s">
        <v>29</v>
      </c>
      <c r="AC84" s="12"/>
      <c r="AD84" s="12" t="s">
        <v>29</v>
      </c>
      <c r="AE84" s="12" t="s">
        <v>29</v>
      </c>
      <c r="AF84" s="12" t="s">
        <v>29</v>
      </c>
      <c r="AG84" s="12" t="s">
        <v>29</v>
      </c>
      <c r="AH84" s="12"/>
      <c r="AI84" s="12">
        <v>39</v>
      </c>
      <c r="AJ84" s="12">
        <f t="shared" si="5"/>
        <v>300</v>
      </c>
    </row>
    <row r="85" spans="1:36">
      <c r="A85" s="11">
        <v>6007</v>
      </c>
      <c r="B85" s="13" t="s">
        <v>103</v>
      </c>
      <c r="C85" s="12">
        <v>4</v>
      </c>
      <c r="D85" s="12">
        <v>11</v>
      </c>
      <c r="E85" s="12">
        <v>17</v>
      </c>
      <c r="F85" s="12">
        <v>8</v>
      </c>
      <c r="G85" s="12">
        <v>18</v>
      </c>
      <c r="H85" s="12"/>
      <c r="I85" s="12">
        <v>1</v>
      </c>
      <c r="J85" s="12">
        <v>3</v>
      </c>
      <c r="K85" s="12">
        <v>6</v>
      </c>
      <c r="L85" s="12">
        <v>4</v>
      </c>
      <c r="M85" s="12">
        <v>3</v>
      </c>
      <c r="N85" s="12">
        <v>13</v>
      </c>
      <c r="O85" s="12"/>
      <c r="P85" s="12" t="s">
        <v>29</v>
      </c>
      <c r="Q85" s="12" t="s">
        <v>29</v>
      </c>
      <c r="R85" s="12" t="s">
        <v>29</v>
      </c>
      <c r="S85" s="12" t="s">
        <v>29</v>
      </c>
      <c r="T85" s="12" t="s">
        <v>29</v>
      </c>
      <c r="U85" s="12" t="s">
        <v>29</v>
      </c>
      <c r="V85" s="12"/>
      <c r="W85" s="12" t="s">
        <v>29</v>
      </c>
      <c r="X85" s="12" t="s">
        <v>29</v>
      </c>
      <c r="Y85" s="12" t="s">
        <v>29</v>
      </c>
      <c r="Z85" s="12">
        <v>1</v>
      </c>
      <c r="AA85" s="12">
        <v>1</v>
      </c>
      <c r="AB85" s="12" t="s">
        <v>29</v>
      </c>
      <c r="AC85" s="12"/>
      <c r="AD85" s="12" t="s">
        <v>29</v>
      </c>
      <c r="AE85" s="12" t="s">
        <v>29</v>
      </c>
      <c r="AF85" s="12">
        <v>2</v>
      </c>
      <c r="AG85" s="12" t="s">
        <v>29</v>
      </c>
      <c r="AH85" s="12"/>
      <c r="AI85" s="12">
        <v>5</v>
      </c>
      <c r="AJ85" s="12">
        <f t="shared" si="5"/>
        <v>97</v>
      </c>
    </row>
    <row r="86" spans="1:36">
      <c r="A86" s="11">
        <v>6101</v>
      </c>
      <c r="B86" s="13" t="s">
        <v>105</v>
      </c>
      <c r="C86" s="12">
        <v>37</v>
      </c>
      <c r="D86" s="12">
        <v>50</v>
      </c>
      <c r="E86" s="12">
        <v>75</v>
      </c>
      <c r="F86" s="12">
        <v>47</v>
      </c>
      <c r="G86" s="12">
        <v>112</v>
      </c>
      <c r="H86" s="12"/>
      <c r="I86" s="12">
        <v>29</v>
      </c>
      <c r="J86" s="12">
        <v>22</v>
      </c>
      <c r="K86" s="12">
        <v>20</v>
      </c>
      <c r="L86" s="12">
        <v>12</v>
      </c>
      <c r="M86" s="12">
        <v>11</v>
      </c>
      <c r="N86" s="12">
        <v>93</v>
      </c>
      <c r="O86" s="12"/>
      <c r="P86" s="12">
        <v>1</v>
      </c>
      <c r="Q86" s="12" t="s">
        <v>29</v>
      </c>
      <c r="R86" s="12">
        <v>2</v>
      </c>
      <c r="S86" s="12" t="s">
        <v>29</v>
      </c>
      <c r="T86" s="12" t="s">
        <v>29</v>
      </c>
      <c r="U86" s="12" t="s">
        <v>29</v>
      </c>
      <c r="V86" s="12"/>
      <c r="W86" s="12" t="s">
        <v>29</v>
      </c>
      <c r="X86" s="12" t="s">
        <v>29</v>
      </c>
      <c r="Y86" s="12" t="s">
        <v>29</v>
      </c>
      <c r="Z86" s="12">
        <v>2</v>
      </c>
      <c r="AA86" s="12">
        <v>2</v>
      </c>
      <c r="AB86" s="12">
        <v>1</v>
      </c>
      <c r="AC86" s="12"/>
      <c r="AD86" s="12" t="s">
        <v>29</v>
      </c>
      <c r="AE86" s="12" t="s">
        <v>29</v>
      </c>
      <c r="AF86" s="12" t="s">
        <v>29</v>
      </c>
      <c r="AG86" s="12" t="s">
        <v>29</v>
      </c>
      <c r="AH86" s="12"/>
      <c r="AI86" s="12">
        <v>91</v>
      </c>
      <c r="AJ86" s="12">
        <f t="shared" si="5"/>
        <v>607</v>
      </c>
    </row>
    <row r="87" spans="1:36">
      <c r="A87" s="11">
        <v>6102</v>
      </c>
      <c r="B87" s="13" t="s">
        <v>106</v>
      </c>
      <c r="C87" s="12">
        <v>6</v>
      </c>
      <c r="D87" s="12">
        <v>10</v>
      </c>
      <c r="E87" s="12">
        <v>20</v>
      </c>
      <c r="F87" s="12">
        <v>12</v>
      </c>
      <c r="G87" s="12">
        <v>40</v>
      </c>
      <c r="H87" s="12"/>
      <c r="I87" s="12">
        <v>7</v>
      </c>
      <c r="J87" s="12">
        <v>8</v>
      </c>
      <c r="K87" s="12">
        <v>7</v>
      </c>
      <c r="L87" s="12">
        <v>4</v>
      </c>
      <c r="M87" s="12">
        <v>2</v>
      </c>
      <c r="N87" s="12">
        <v>27</v>
      </c>
      <c r="O87" s="12"/>
      <c r="P87" s="12">
        <v>1</v>
      </c>
      <c r="Q87" s="12" t="s">
        <v>29</v>
      </c>
      <c r="R87" s="12">
        <v>1</v>
      </c>
      <c r="S87" s="12" t="s">
        <v>29</v>
      </c>
      <c r="T87" s="12" t="s">
        <v>29</v>
      </c>
      <c r="U87" s="12" t="s">
        <v>29</v>
      </c>
      <c r="V87" s="12"/>
      <c r="W87" s="12" t="s">
        <v>29</v>
      </c>
      <c r="X87" s="12" t="s">
        <v>29</v>
      </c>
      <c r="Y87" s="12" t="s">
        <v>29</v>
      </c>
      <c r="Z87" s="12">
        <v>1</v>
      </c>
      <c r="AA87" s="12">
        <v>1</v>
      </c>
      <c r="AB87" s="12" t="s">
        <v>29</v>
      </c>
      <c r="AC87" s="12"/>
      <c r="AD87" s="12" t="s">
        <v>29</v>
      </c>
      <c r="AE87" s="12" t="s">
        <v>29</v>
      </c>
      <c r="AF87" s="12" t="s">
        <v>29</v>
      </c>
      <c r="AG87" s="12" t="s">
        <v>29</v>
      </c>
      <c r="AH87" s="12"/>
      <c r="AI87" s="12">
        <v>22</v>
      </c>
      <c r="AJ87" s="12">
        <f t="shared" si="5"/>
        <v>169</v>
      </c>
    </row>
    <row r="88" spans="1:36">
      <c r="A88" s="11">
        <v>6103</v>
      </c>
      <c r="B88" s="13" t="s">
        <v>107</v>
      </c>
      <c r="C88" s="12">
        <v>29</v>
      </c>
      <c r="D88" s="12">
        <v>47</v>
      </c>
      <c r="E88" s="12">
        <v>52</v>
      </c>
      <c r="F88" s="12">
        <v>27</v>
      </c>
      <c r="G88" s="12">
        <v>66</v>
      </c>
      <c r="H88" s="12"/>
      <c r="I88" s="12">
        <v>13</v>
      </c>
      <c r="J88" s="12">
        <v>12</v>
      </c>
      <c r="K88" s="12">
        <v>6</v>
      </c>
      <c r="L88" s="12">
        <v>11</v>
      </c>
      <c r="M88" s="12">
        <v>10</v>
      </c>
      <c r="N88" s="12">
        <v>23</v>
      </c>
      <c r="O88" s="12"/>
      <c r="P88" s="12">
        <v>2</v>
      </c>
      <c r="Q88" s="12" t="s">
        <v>29</v>
      </c>
      <c r="R88" s="12">
        <v>1</v>
      </c>
      <c r="S88" s="12" t="s">
        <v>29</v>
      </c>
      <c r="T88" s="12" t="s">
        <v>29</v>
      </c>
      <c r="U88" s="12" t="s">
        <v>29</v>
      </c>
      <c r="V88" s="12"/>
      <c r="W88" s="12" t="s">
        <v>29</v>
      </c>
      <c r="X88" s="12">
        <v>1</v>
      </c>
      <c r="Y88" s="12">
        <v>3</v>
      </c>
      <c r="Z88" s="12" t="s">
        <v>29</v>
      </c>
      <c r="AA88" s="12" t="s">
        <v>29</v>
      </c>
      <c r="AB88" s="12" t="s">
        <v>29</v>
      </c>
      <c r="AC88" s="12"/>
      <c r="AD88" s="12" t="s">
        <v>29</v>
      </c>
      <c r="AE88" s="12" t="s">
        <v>29</v>
      </c>
      <c r="AF88" s="12" t="s">
        <v>29</v>
      </c>
      <c r="AG88" s="12" t="s">
        <v>29</v>
      </c>
      <c r="AH88" s="12"/>
      <c r="AI88" s="12">
        <v>56</v>
      </c>
      <c r="AJ88" s="12">
        <f t="shared" si="5"/>
        <v>359</v>
      </c>
    </row>
    <row r="89" spans="1:36">
      <c r="A89" s="11">
        <v>6104</v>
      </c>
      <c r="B89" s="13" t="s">
        <v>108</v>
      </c>
      <c r="C89" s="12">
        <v>10</v>
      </c>
      <c r="D89" s="12">
        <v>18</v>
      </c>
      <c r="E89" s="12">
        <v>28</v>
      </c>
      <c r="F89" s="12">
        <v>10</v>
      </c>
      <c r="G89" s="12">
        <v>41</v>
      </c>
      <c r="H89" s="12"/>
      <c r="I89" s="12">
        <v>9</v>
      </c>
      <c r="J89" s="12">
        <v>9</v>
      </c>
      <c r="K89" s="12">
        <v>6</v>
      </c>
      <c r="L89" s="12">
        <v>6</v>
      </c>
      <c r="M89" s="12">
        <v>6</v>
      </c>
      <c r="N89" s="12">
        <v>39</v>
      </c>
      <c r="O89" s="12"/>
      <c r="P89" s="12">
        <v>2</v>
      </c>
      <c r="Q89" s="12" t="s">
        <v>29</v>
      </c>
      <c r="R89" s="12" t="s">
        <v>29</v>
      </c>
      <c r="S89" s="12">
        <v>1</v>
      </c>
      <c r="T89" s="12" t="s">
        <v>29</v>
      </c>
      <c r="U89" s="12" t="s">
        <v>29</v>
      </c>
      <c r="V89" s="12"/>
      <c r="W89" s="12">
        <v>1</v>
      </c>
      <c r="X89" s="12" t="s">
        <v>29</v>
      </c>
      <c r="Y89" s="12" t="s">
        <v>29</v>
      </c>
      <c r="Z89" s="12" t="s">
        <v>29</v>
      </c>
      <c r="AA89" s="12">
        <v>1</v>
      </c>
      <c r="AB89" s="12" t="s">
        <v>29</v>
      </c>
      <c r="AC89" s="12"/>
      <c r="AD89" s="12" t="s">
        <v>29</v>
      </c>
      <c r="AE89" s="12" t="s">
        <v>29</v>
      </c>
      <c r="AF89" s="12" t="s">
        <v>29</v>
      </c>
      <c r="AG89" s="12" t="s">
        <v>29</v>
      </c>
      <c r="AH89" s="12"/>
      <c r="AI89" s="12">
        <v>31</v>
      </c>
      <c r="AJ89" s="12">
        <f t="shared" si="5"/>
        <v>218</v>
      </c>
    </row>
    <row r="90" spans="1:36">
      <c r="A90" s="11">
        <v>6201</v>
      </c>
      <c r="B90" s="13" t="s">
        <v>110</v>
      </c>
      <c r="C90" s="12">
        <v>16</v>
      </c>
      <c r="D90" s="12">
        <v>24</v>
      </c>
      <c r="E90" s="12">
        <v>36</v>
      </c>
      <c r="F90" s="12">
        <v>27</v>
      </c>
      <c r="G90" s="12">
        <v>59</v>
      </c>
      <c r="H90" s="12"/>
      <c r="I90" s="12">
        <v>10</v>
      </c>
      <c r="J90" s="12">
        <v>10</v>
      </c>
      <c r="K90" s="12">
        <v>17</v>
      </c>
      <c r="L90" s="12">
        <v>9</v>
      </c>
      <c r="M90" s="12">
        <v>2</v>
      </c>
      <c r="N90" s="12">
        <v>28</v>
      </c>
      <c r="O90" s="12"/>
      <c r="P90" s="12" t="s">
        <v>29</v>
      </c>
      <c r="Q90" s="12" t="s">
        <v>29</v>
      </c>
      <c r="R90" s="12">
        <v>4</v>
      </c>
      <c r="S90" s="12" t="s">
        <v>29</v>
      </c>
      <c r="T90" s="12" t="s">
        <v>29</v>
      </c>
      <c r="U90" s="12" t="s">
        <v>29</v>
      </c>
      <c r="V90" s="12"/>
      <c r="W90" s="12" t="s">
        <v>29</v>
      </c>
      <c r="X90" s="12" t="s">
        <v>29</v>
      </c>
      <c r="Y90" s="12" t="s">
        <v>29</v>
      </c>
      <c r="Z90" s="12">
        <v>1</v>
      </c>
      <c r="AA90" s="12" t="s">
        <v>29</v>
      </c>
      <c r="AB90" s="12" t="s">
        <v>29</v>
      </c>
      <c r="AC90" s="12"/>
      <c r="AD90" s="12" t="s">
        <v>29</v>
      </c>
      <c r="AE90" s="12" t="s">
        <v>29</v>
      </c>
      <c r="AF90" s="12" t="s">
        <v>29</v>
      </c>
      <c r="AG90" s="12" t="s">
        <v>29</v>
      </c>
      <c r="AH90" s="12"/>
      <c r="AI90" s="12">
        <v>43</v>
      </c>
      <c r="AJ90" s="12">
        <f t="shared" si="5"/>
        <v>286</v>
      </c>
    </row>
    <row r="91" spans="1:36">
      <c r="A91" s="11">
        <v>6202</v>
      </c>
      <c r="B91" s="13" t="s">
        <v>111</v>
      </c>
      <c r="C91" s="12">
        <v>2</v>
      </c>
      <c r="D91" s="12">
        <v>12</v>
      </c>
      <c r="E91" s="12">
        <v>14</v>
      </c>
      <c r="F91" s="12">
        <v>14</v>
      </c>
      <c r="G91" s="12">
        <v>37</v>
      </c>
      <c r="H91" s="12"/>
      <c r="I91" s="12">
        <v>10</v>
      </c>
      <c r="J91" s="12">
        <v>16</v>
      </c>
      <c r="K91" s="12">
        <v>12</v>
      </c>
      <c r="L91" s="12">
        <v>15</v>
      </c>
      <c r="M91" s="12">
        <v>8</v>
      </c>
      <c r="N91" s="12">
        <v>61</v>
      </c>
      <c r="O91" s="12"/>
      <c r="P91" s="12">
        <v>1</v>
      </c>
      <c r="Q91" s="12">
        <v>3</v>
      </c>
      <c r="R91" s="12">
        <v>2</v>
      </c>
      <c r="S91" s="12" t="s">
        <v>29</v>
      </c>
      <c r="T91" s="12" t="s">
        <v>29</v>
      </c>
      <c r="U91" s="12" t="s">
        <v>29</v>
      </c>
      <c r="V91" s="12"/>
      <c r="W91" s="12">
        <v>1</v>
      </c>
      <c r="X91" s="12">
        <v>1</v>
      </c>
      <c r="Y91" s="12">
        <v>1</v>
      </c>
      <c r="Z91" s="12">
        <v>1</v>
      </c>
      <c r="AA91" s="12">
        <v>4</v>
      </c>
      <c r="AB91" s="12">
        <v>2</v>
      </c>
      <c r="AC91" s="12"/>
      <c r="AD91" s="12" t="s">
        <v>29</v>
      </c>
      <c r="AE91" s="12" t="s">
        <v>29</v>
      </c>
      <c r="AF91" s="12" t="s">
        <v>29</v>
      </c>
      <c r="AG91" s="12" t="s">
        <v>29</v>
      </c>
      <c r="AH91" s="12"/>
      <c r="AI91" s="12">
        <v>29</v>
      </c>
      <c r="AJ91" s="12">
        <f t="shared" si="5"/>
        <v>246</v>
      </c>
    </row>
    <row r="92" spans="1:36">
      <c r="A92" s="11">
        <v>6203</v>
      </c>
      <c r="B92" s="13" t="s">
        <v>112</v>
      </c>
      <c r="C92" s="12">
        <v>13</v>
      </c>
      <c r="D92" s="12">
        <v>14</v>
      </c>
      <c r="E92" s="12">
        <v>13</v>
      </c>
      <c r="F92" s="12">
        <v>5</v>
      </c>
      <c r="G92" s="12">
        <v>20</v>
      </c>
      <c r="H92" s="12"/>
      <c r="I92" s="12">
        <v>11</v>
      </c>
      <c r="J92" s="12">
        <v>8</v>
      </c>
      <c r="K92" s="12">
        <v>8</v>
      </c>
      <c r="L92" s="12">
        <v>10</v>
      </c>
      <c r="M92" s="12">
        <v>7</v>
      </c>
      <c r="N92" s="12">
        <v>29</v>
      </c>
      <c r="O92" s="12"/>
      <c r="P92" s="12">
        <v>1</v>
      </c>
      <c r="Q92" s="12" t="s">
        <v>29</v>
      </c>
      <c r="R92" s="12">
        <v>1</v>
      </c>
      <c r="S92" s="12">
        <v>1</v>
      </c>
      <c r="T92" s="12" t="s">
        <v>29</v>
      </c>
      <c r="U92" s="12" t="s">
        <v>29</v>
      </c>
      <c r="V92" s="12"/>
      <c r="W92" s="12">
        <v>1</v>
      </c>
      <c r="X92" s="12" t="s">
        <v>29</v>
      </c>
      <c r="Y92" s="12" t="s">
        <v>29</v>
      </c>
      <c r="Z92" s="12">
        <v>2</v>
      </c>
      <c r="AA92" s="12">
        <v>1</v>
      </c>
      <c r="AB92" s="12">
        <v>2</v>
      </c>
      <c r="AC92" s="12"/>
      <c r="AD92" s="12" t="s">
        <v>29</v>
      </c>
      <c r="AE92" s="12" t="s">
        <v>29</v>
      </c>
      <c r="AF92" s="12" t="s">
        <v>29</v>
      </c>
      <c r="AG92" s="12" t="s">
        <v>29</v>
      </c>
      <c r="AH92" s="12"/>
      <c r="AI92" s="12">
        <v>28</v>
      </c>
      <c r="AJ92" s="12">
        <f t="shared" si="5"/>
        <v>175</v>
      </c>
    </row>
    <row r="93" spans="1:36">
      <c r="A93" s="11">
        <v>6204</v>
      </c>
      <c r="B93" s="13" t="s">
        <v>113</v>
      </c>
      <c r="C93" s="12">
        <v>19</v>
      </c>
      <c r="D93" s="12">
        <v>27</v>
      </c>
      <c r="E93" s="12">
        <v>15</v>
      </c>
      <c r="F93" s="12">
        <v>14</v>
      </c>
      <c r="G93" s="12">
        <v>44</v>
      </c>
      <c r="H93" s="12"/>
      <c r="I93" s="12">
        <v>15</v>
      </c>
      <c r="J93" s="12">
        <v>13</v>
      </c>
      <c r="K93" s="12">
        <v>15</v>
      </c>
      <c r="L93" s="12">
        <v>7</v>
      </c>
      <c r="M93" s="12">
        <v>7</v>
      </c>
      <c r="N93" s="12">
        <v>33</v>
      </c>
      <c r="O93" s="12"/>
      <c r="P93" s="12" t="s">
        <v>29</v>
      </c>
      <c r="Q93" s="12">
        <v>1</v>
      </c>
      <c r="R93" s="12" t="s">
        <v>29</v>
      </c>
      <c r="S93" s="12">
        <v>1</v>
      </c>
      <c r="T93" s="12" t="s">
        <v>29</v>
      </c>
      <c r="U93" s="12" t="s">
        <v>29</v>
      </c>
      <c r="V93" s="12"/>
      <c r="W93" s="12" t="s">
        <v>29</v>
      </c>
      <c r="X93" s="12" t="s">
        <v>29</v>
      </c>
      <c r="Y93" s="12" t="s">
        <v>29</v>
      </c>
      <c r="Z93" s="12" t="s">
        <v>29</v>
      </c>
      <c r="AA93" s="12" t="s">
        <v>29</v>
      </c>
      <c r="AB93" s="12" t="s">
        <v>29</v>
      </c>
      <c r="AC93" s="12"/>
      <c r="AD93" s="12" t="s">
        <v>29</v>
      </c>
      <c r="AE93" s="12" t="s">
        <v>29</v>
      </c>
      <c r="AF93" s="12" t="s">
        <v>29</v>
      </c>
      <c r="AG93" s="12" t="s">
        <v>29</v>
      </c>
      <c r="AH93" s="12"/>
      <c r="AI93" s="12">
        <v>57</v>
      </c>
      <c r="AJ93" s="12">
        <f t="shared" si="5"/>
        <v>268</v>
      </c>
    </row>
    <row r="94" spans="1:36">
      <c r="A94" s="11">
        <v>6205</v>
      </c>
      <c r="B94" s="13" t="s">
        <v>114</v>
      </c>
      <c r="C94" s="12">
        <v>14</v>
      </c>
      <c r="D94" s="12">
        <v>16</v>
      </c>
      <c r="E94" s="12">
        <v>18</v>
      </c>
      <c r="F94" s="12">
        <v>5</v>
      </c>
      <c r="G94" s="12">
        <v>25</v>
      </c>
      <c r="H94" s="12"/>
      <c r="I94" s="12">
        <v>7</v>
      </c>
      <c r="J94" s="12">
        <v>11</v>
      </c>
      <c r="K94" s="12">
        <v>5</v>
      </c>
      <c r="L94" s="12">
        <v>9</v>
      </c>
      <c r="M94" s="12">
        <v>4</v>
      </c>
      <c r="N94" s="12">
        <v>17</v>
      </c>
      <c r="O94" s="12"/>
      <c r="P94" s="12" t="s">
        <v>29</v>
      </c>
      <c r="Q94" s="12" t="s">
        <v>29</v>
      </c>
      <c r="R94" s="12">
        <v>1</v>
      </c>
      <c r="S94" s="12" t="s">
        <v>29</v>
      </c>
      <c r="T94" s="12" t="s">
        <v>29</v>
      </c>
      <c r="U94" s="12" t="s">
        <v>29</v>
      </c>
      <c r="V94" s="12"/>
      <c r="W94" s="12" t="s">
        <v>29</v>
      </c>
      <c r="X94" s="12" t="s">
        <v>29</v>
      </c>
      <c r="Y94" s="12" t="s">
        <v>29</v>
      </c>
      <c r="Z94" s="12" t="s">
        <v>29</v>
      </c>
      <c r="AA94" s="12" t="s">
        <v>29</v>
      </c>
      <c r="AB94" s="12" t="s">
        <v>29</v>
      </c>
      <c r="AC94" s="12"/>
      <c r="AD94" s="12" t="s">
        <v>29</v>
      </c>
      <c r="AE94" s="12" t="s">
        <v>29</v>
      </c>
      <c r="AF94" s="12" t="s">
        <v>29</v>
      </c>
      <c r="AG94" s="12" t="s">
        <v>29</v>
      </c>
      <c r="AH94" s="12"/>
      <c r="AI94" s="12">
        <v>31</v>
      </c>
      <c r="AJ94" s="12">
        <f t="shared" si="5"/>
        <v>163</v>
      </c>
    </row>
    <row r="95" spans="1:36">
      <c r="A95" s="11">
        <v>6206</v>
      </c>
      <c r="B95" s="13" t="s">
        <v>115</v>
      </c>
      <c r="C95" s="12">
        <v>11</v>
      </c>
      <c r="D95" s="12">
        <v>1</v>
      </c>
      <c r="E95" s="12">
        <v>6</v>
      </c>
      <c r="F95" s="12">
        <v>9</v>
      </c>
      <c r="G95" s="12">
        <v>12</v>
      </c>
      <c r="H95" s="12"/>
      <c r="I95" s="12" t="s">
        <v>29</v>
      </c>
      <c r="J95" s="12">
        <v>3</v>
      </c>
      <c r="K95" s="12">
        <v>1</v>
      </c>
      <c r="L95" s="12">
        <v>3</v>
      </c>
      <c r="M95" s="12">
        <v>2</v>
      </c>
      <c r="N95" s="12">
        <v>10</v>
      </c>
      <c r="O95" s="12"/>
      <c r="P95" s="12" t="s">
        <v>29</v>
      </c>
      <c r="Q95" s="12" t="s">
        <v>29</v>
      </c>
      <c r="R95" s="12" t="s">
        <v>29</v>
      </c>
      <c r="S95" s="12" t="s">
        <v>29</v>
      </c>
      <c r="T95" s="12" t="s">
        <v>29</v>
      </c>
      <c r="U95" s="12" t="s">
        <v>29</v>
      </c>
      <c r="V95" s="12"/>
      <c r="W95" s="12" t="s">
        <v>29</v>
      </c>
      <c r="X95" s="12" t="s">
        <v>29</v>
      </c>
      <c r="Y95" s="12" t="s">
        <v>29</v>
      </c>
      <c r="Z95" s="12">
        <v>2</v>
      </c>
      <c r="AA95" s="12">
        <v>1</v>
      </c>
      <c r="AB95" s="12" t="s">
        <v>29</v>
      </c>
      <c r="AC95" s="12"/>
      <c r="AD95" s="12" t="s">
        <v>29</v>
      </c>
      <c r="AE95" s="12" t="s">
        <v>29</v>
      </c>
      <c r="AF95" s="12" t="s">
        <v>29</v>
      </c>
      <c r="AG95" s="12" t="s">
        <v>29</v>
      </c>
      <c r="AH95" s="12"/>
      <c r="AI95" s="12">
        <v>13</v>
      </c>
      <c r="AJ95" s="12">
        <f t="shared" si="5"/>
        <v>74</v>
      </c>
    </row>
    <row r="96" spans="1:36">
      <c r="A96" s="11">
        <v>6207</v>
      </c>
      <c r="B96" s="13" t="s">
        <v>116</v>
      </c>
      <c r="C96" s="12">
        <v>5</v>
      </c>
      <c r="D96" s="12">
        <v>15</v>
      </c>
      <c r="E96" s="12">
        <v>8</v>
      </c>
      <c r="F96" s="12">
        <v>6</v>
      </c>
      <c r="G96" s="12">
        <v>25</v>
      </c>
      <c r="H96" s="12"/>
      <c r="I96" s="12">
        <v>4</v>
      </c>
      <c r="J96" s="12">
        <v>8</v>
      </c>
      <c r="K96" s="12">
        <v>5</v>
      </c>
      <c r="L96" s="12">
        <v>4</v>
      </c>
      <c r="M96" s="12">
        <v>2</v>
      </c>
      <c r="N96" s="12">
        <v>8</v>
      </c>
      <c r="O96" s="12"/>
      <c r="P96" s="12" t="s">
        <v>29</v>
      </c>
      <c r="Q96" s="12" t="s">
        <v>29</v>
      </c>
      <c r="R96" s="12">
        <v>1</v>
      </c>
      <c r="S96" s="12" t="s">
        <v>29</v>
      </c>
      <c r="T96" s="12" t="s">
        <v>29</v>
      </c>
      <c r="U96" s="12" t="s">
        <v>29</v>
      </c>
      <c r="V96" s="12"/>
      <c r="W96" s="12" t="s">
        <v>29</v>
      </c>
      <c r="X96" s="12">
        <v>1</v>
      </c>
      <c r="Y96" s="12" t="s">
        <v>29</v>
      </c>
      <c r="Z96" s="12" t="s">
        <v>29</v>
      </c>
      <c r="AA96" s="12" t="s">
        <v>29</v>
      </c>
      <c r="AB96" s="12" t="s">
        <v>29</v>
      </c>
      <c r="AC96" s="12"/>
      <c r="AD96" s="12" t="s">
        <v>29</v>
      </c>
      <c r="AE96" s="12" t="s">
        <v>29</v>
      </c>
      <c r="AF96" s="12" t="s">
        <v>29</v>
      </c>
      <c r="AG96" s="12" t="s">
        <v>29</v>
      </c>
      <c r="AH96" s="12"/>
      <c r="AI96" s="12">
        <v>11</v>
      </c>
      <c r="AJ96" s="12">
        <f t="shared" si="5"/>
        <v>103</v>
      </c>
    </row>
    <row r="97" spans="1:36">
      <c r="A97" s="11">
        <v>6301</v>
      </c>
      <c r="B97" s="13" t="s">
        <v>118</v>
      </c>
      <c r="C97" s="12">
        <v>35</v>
      </c>
      <c r="D97" s="12">
        <v>62</v>
      </c>
      <c r="E97" s="12">
        <v>60</v>
      </c>
      <c r="F97" s="12">
        <v>36</v>
      </c>
      <c r="G97" s="12">
        <v>99</v>
      </c>
      <c r="H97" s="12"/>
      <c r="I97" s="12">
        <v>24</v>
      </c>
      <c r="J97" s="12">
        <v>24</v>
      </c>
      <c r="K97" s="12">
        <v>14</v>
      </c>
      <c r="L97" s="12">
        <v>14</v>
      </c>
      <c r="M97" s="12">
        <v>12</v>
      </c>
      <c r="N97" s="12">
        <v>82</v>
      </c>
      <c r="O97" s="12"/>
      <c r="P97" s="12">
        <v>4</v>
      </c>
      <c r="Q97" s="12">
        <v>1</v>
      </c>
      <c r="R97" s="12">
        <v>2</v>
      </c>
      <c r="S97" s="12" t="s">
        <v>29</v>
      </c>
      <c r="T97" s="12" t="s">
        <v>29</v>
      </c>
      <c r="U97" s="12" t="s">
        <v>29</v>
      </c>
      <c r="V97" s="12"/>
      <c r="W97" s="12" t="s">
        <v>29</v>
      </c>
      <c r="X97" s="12" t="s">
        <v>29</v>
      </c>
      <c r="Y97" s="12" t="s">
        <v>29</v>
      </c>
      <c r="Z97" s="12" t="s">
        <v>29</v>
      </c>
      <c r="AA97" s="12" t="s">
        <v>29</v>
      </c>
      <c r="AB97" s="12" t="s">
        <v>29</v>
      </c>
      <c r="AC97" s="12"/>
      <c r="AD97" s="12" t="s">
        <v>29</v>
      </c>
      <c r="AE97" s="12" t="s">
        <v>29</v>
      </c>
      <c r="AF97" s="12" t="s">
        <v>29</v>
      </c>
      <c r="AG97" s="12" t="s">
        <v>29</v>
      </c>
      <c r="AH97" s="12"/>
      <c r="AI97" s="12">
        <v>68</v>
      </c>
      <c r="AJ97" s="12">
        <f t="shared" si="5"/>
        <v>537</v>
      </c>
    </row>
    <row r="98" spans="1:36">
      <c r="A98" s="11">
        <v>6302</v>
      </c>
      <c r="B98" s="13" t="s">
        <v>53</v>
      </c>
      <c r="C98" s="12">
        <v>8</v>
      </c>
      <c r="D98" s="12">
        <v>20</v>
      </c>
      <c r="E98" s="12">
        <v>17</v>
      </c>
      <c r="F98" s="12">
        <v>7</v>
      </c>
      <c r="G98" s="12">
        <v>34</v>
      </c>
      <c r="H98" s="12"/>
      <c r="I98" s="12">
        <v>9</v>
      </c>
      <c r="J98" s="12">
        <v>8</v>
      </c>
      <c r="K98" s="12">
        <v>9</v>
      </c>
      <c r="L98" s="12">
        <v>7</v>
      </c>
      <c r="M98" s="12">
        <v>3</v>
      </c>
      <c r="N98" s="12">
        <v>29</v>
      </c>
      <c r="O98" s="12"/>
      <c r="P98" s="12" t="s">
        <v>29</v>
      </c>
      <c r="Q98" s="12" t="s">
        <v>29</v>
      </c>
      <c r="R98" s="12" t="s">
        <v>29</v>
      </c>
      <c r="S98" s="12" t="s">
        <v>29</v>
      </c>
      <c r="T98" s="12" t="s">
        <v>29</v>
      </c>
      <c r="U98" s="12" t="s">
        <v>29</v>
      </c>
      <c r="V98" s="12"/>
      <c r="W98" s="12" t="s">
        <v>29</v>
      </c>
      <c r="X98" s="12" t="s">
        <v>29</v>
      </c>
      <c r="Y98" s="12" t="s">
        <v>29</v>
      </c>
      <c r="Z98" s="12">
        <v>1</v>
      </c>
      <c r="AA98" s="12" t="s">
        <v>29</v>
      </c>
      <c r="AB98" s="12" t="s">
        <v>29</v>
      </c>
      <c r="AC98" s="12"/>
      <c r="AD98" s="12" t="s">
        <v>29</v>
      </c>
      <c r="AE98" s="12" t="s">
        <v>29</v>
      </c>
      <c r="AF98" s="12" t="s">
        <v>29</v>
      </c>
      <c r="AG98" s="12" t="s">
        <v>29</v>
      </c>
      <c r="AH98" s="12"/>
      <c r="AI98" s="12">
        <v>21</v>
      </c>
      <c r="AJ98" s="12">
        <f t="shared" si="5"/>
        <v>173</v>
      </c>
    </row>
    <row r="99" spans="1:36">
      <c r="A99" s="11">
        <v>6303</v>
      </c>
      <c r="B99" s="13" t="s">
        <v>119</v>
      </c>
      <c r="C99" s="12">
        <v>6</v>
      </c>
      <c r="D99" s="12">
        <v>9</v>
      </c>
      <c r="E99" s="12">
        <v>9</v>
      </c>
      <c r="F99" s="12">
        <v>9</v>
      </c>
      <c r="G99" s="12">
        <v>12</v>
      </c>
      <c r="H99" s="12"/>
      <c r="I99" s="12">
        <v>3</v>
      </c>
      <c r="J99" s="12">
        <v>2</v>
      </c>
      <c r="K99" s="12">
        <v>2</v>
      </c>
      <c r="L99" s="12">
        <v>2</v>
      </c>
      <c r="M99" s="12" t="s">
        <v>29</v>
      </c>
      <c r="N99" s="12">
        <v>16</v>
      </c>
      <c r="O99" s="12"/>
      <c r="P99" s="12" t="s">
        <v>29</v>
      </c>
      <c r="Q99" s="12">
        <v>1</v>
      </c>
      <c r="R99" s="12" t="s">
        <v>29</v>
      </c>
      <c r="S99" s="12" t="s">
        <v>29</v>
      </c>
      <c r="T99" s="12" t="s">
        <v>29</v>
      </c>
      <c r="U99" s="12" t="s">
        <v>29</v>
      </c>
      <c r="V99" s="12"/>
      <c r="W99" s="12" t="s">
        <v>29</v>
      </c>
      <c r="X99" s="12" t="s">
        <v>29</v>
      </c>
      <c r="Y99" s="12" t="s">
        <v>29</v>
      </c>
      <c r="Z99" s="12" t="s">
        <v>29</v>
      </c>
      <c r="AA99" s="12">
        <v>2</v>
      </c>
      <c r="AB99" s="12" t="s">
        <v>29</v>
      </c>
      <c r="AC99" s="12"/>
      <c r="AD99" s="12" t="s">
        <v>29</v>
      </c>
      <c r="AE99" s="12" t="s">
        <v>29</v>
      </c>
      <c r="AF99" s="12" t="s">
        <v>29</v>
      </c>
      <c r="AG99" s="12" t="s">
        <v>29</v>
      </c>
      <c r="AH99" s="12"/>
      <c r="AI99" s="12">
        <v>9</v>
      </c>
      <c r="AJ99" s="12">
        <f t="shared" si="5"/>
        <v>82</v>
      </c>
    </row>
    <row r="100" spans="1:36">
      <c r="A100" s="11">
        <v>6401</v>
      </c>
      <c r="B100" s="13" t="s">
        <v>121</v>
      </c>
      <c r="C100" s="12">
        <v>394</v>
      </c>
      <c r="D100" s="12">
        <v>487</v>
      </c>
      <c r="E100" s="12">
        <v>558</v>
      </c>
      <c r="F100" s="12">
        <v>364</v>
      </c>
      <c r="G100" s="12">
        <v>1294</v>
      </c>
      <c r="H100" s="12"/>
      <c r="I100" s="12">
        <v>403</v>
      </c>
      <c r="J100" s="12">
        <v>456</v>
      </c>
      <c r="K100" s="12">
        <v>463</v>
      </c>
      <c r="L100" s="12">
        <v>390</v>
      </c>
      <c r="M100" s="12">
        <v>267</v>
      </c>
      <c r="N100" s="12">
        <v>1555</v>
      </c>
      <c r="O100" s="12"/>
      <c r="P100" s="12">
        <v>42</v>
      </c>
      <c r="Q100" s="12">
        <v>28</v>
      </c>
      <c r="R100" s="12">
        <v>28</v>
      </c>
      <c r="S100" s="12">
        <v>1</v>
      </c>
      <c r="T100" s="12" t="s">
        <v>29</v>
      </c>
      <c r="U100" s="12" t="s">
        <v>29</v>
      </c>
      <c r="V100" s="12"/>
      <c r="W100" s="12">
        <v>17</v>
      </c>
      <c r="X100" s="12">
        <v>10</v>
      </c>
      <c r="Y100" s="12">
        <v>11</v>
      </c>
      <c r="Z100" s="12">
        <v>8</v>
      </c>
      <c r="AA100" s="12">
        <v>34</v>
      </c>
      <c r="AB100" s="12">
        <v>4</v>
      </c>
      <c r="AC100" s="12"/>
      <c r="AD100" s="12">
        <v>1</v>
      </c>
      <c r="AE100" s="12">
        <v>1</v>
      </c>
      <c r="AF100" s="12" t="s">
        <v>29</v>
      </c>
      <c r="AG100" s="12">
        <v>2</v>
      </c>
      <c r="AH100" s="12"/>
      <c r="AI100" s="12">
        <v>1111</v>
      </c>
      <c r="AJ100" s="12">
        <f t="shared" si="5"/>
        <v>7929</v>
      </c>
    </row>
    <row r="101" spans="1:36">
      <c r="A101" s="11">
        <v>6403</v>
      </c>
      <c r="B101" s="13" t="s">
        <v>122</v>
      </c>
      <c r="C101" s="12">
        <v>83</v>
      </c>
      <c r="D101" s="12">
        <v>143</v>
      </c>
      <c r="E101" s="12">
        <v>166</v>
      </c>
      <c r="F101" s="12">
        <v>110</v>
      </c>
      <c r="G101" s="12">
        <v>323</v>
      </c>
      <c r="H101" s="12"/>
      <c r="I101" s="12">
        <v>94</v>
      </c>
      <c r="J101" s="12">
        <v>137</v>
      </c>
      <c r="K101" s="12">
        <v>133</v>
      </c>
      <c r="L101" s="12">
        <v>109</v>
      </c>
      <c r="M101" s="12">
        <v>70</v>
      </c>
      <c r="N101" s="12">
        <v>455</v>
      </c>
      <c r="O101" s="12"/>
      <c r="P101" s="12">
        <v>17</v>
      </c>
      <c r="Q101" s="12">
        <v>10</v>
      </c>
      <c r="R101" s="12">
        <v>3</v>
      </c>
      <c r="S101" s="12">
        <v>1</v>
      </c>
      <c r="T101" s="12" t="s">
        <v>29</v>
      </c>
      <c r="U101" s="12" t="s">
        <v>29</v>
      </c>
      <c r="V101" s="12"/>
      <c r="W101" s="12">
        <v>12</v>
      </c>
      <c r="X101" s="12">
        <v>5</v>
      </c>
      <c r="Y101" s="12">
        <v>3</v>
      </c>
      <c r="Z101" s="12">
        <v>4</v>
      </c>
      <c r="AA101" s="12">
        <v>15</v>
      </c>
      <c r="AB101" s="12" t="s">
        <v>29</v>
      </c>
      <c r="AC101" s="12"/>
      <c r="AD101" s="12" t="s">
        <v>29</v>
      </c>
      <c r="AE101" s="12" t="s">
        <v>29</v>
      </c>
      <c r="AF101" s="12" t="s">
        <v>29</v>
      </c>
      <c r="AG101" s="12" t="s">
        <v>29</v>
      </c>
      <c r="AH101" s="12"/>
      <c r="AI101" s="12">
        <v>253</v>
      </c>
      <c r="AJ101" s="12">
        <f t="shared" si="5"/>
        <v>2146</v>
      </c>
    </row>
    <row r="102" spans="1:36">
      <c r="A102" s="11">
        <v>6501</v>
      </c>
      <c r="B102" s="13" t="s">
        <v>124</v>
      </c>
      <c r="C102" s="12">
        <v>73</v>
      </c>
      <c r="D102" s="12">
        <v>68</v>
      </c>
      <c r="E102" s="12">
        <v>69</v>
      </c>
      <c r="F102" s="12">
        <v>62</v>
      </c>
      <c r="G102" s="12">
        <v>202</v>
      </c>
      <c r="H102" s="12"/>
      <c r="I102" s="12">
        <v>57</v>
      </c>
      <c r="J102" s="12">
        <v>74</v>
      </c>
      <c r="K102" s="12">
        <v>66</v>
      </c>
      <c r="L102" s="12">
        <v>82</v>
      </c>
      <c r="M102" s="12">
        <v>32</v>
      </c>
      <c r="N102" s="12">
        <v>275</v>
      </c>
      <c r="O102" s="12"/>
      <c r="P102" s="12">
        <v>7</v>
      </c>
      <c r="Q102" s="12">
        <v>4</v>
      </c>
      <c r="R102" s="12">
        <v>9</v>
      </c>
      <c r="S102" s="12">
        <v>2</v>
      </c>
      <c r="T102" s="12" t="s">
        <v>29</v>
      </c>
      <c r="U102" s="12" t="s">
        <v>29</v>
      </c>
      <c r="V102" s="12"/>
      <c r="W102" s="12">
        <v>1</v>
      </c>
      <c r="X102" s="12">
        <v>1</v>
      </c>
      <c r="Y102" s="12">
        <v>3</v>
      </c>
      <c r="Z102" s="12">
        <v>2</v>
      </c>
      <c r="AA102" s="12">
        <v>6</v>
      </c>
      <c r="AB102" s="12">
        <v>1</v>
      </c>
      <c r="AC102" s="12"/>
      <c r="AD102" s="12" t="s">
        <v>29</v>
      </c>
      <c r="AE102" s="12" t="s">
        <v>29</v>
      </c>
      <c r="AF102" s="12" t="s">
        <v>29</v>
      </c>
      <c r="AG102" s="12" t="s">
        <v>29</v>
      </c>
      <c r="AH102" s="12"/>
      <c r="AI102" s="12">
        <v>159</v>
      </c>
      <c r="AJ102" s="12">
        <f t="shared" si="5"/>
        <v>1255</v>
      </c>
    </row>
    <row r="103" spans="1:36">
      <c r="A103" s="11">
        <v>6503</v>
      </c>
      <c r="B103" s="13" t="s">
        <v>125</v>
      </c>
      <c r="C103" s="12">
        <v>10</v>
      </c>
      <c r="D103" s="12">
        <v>19</v>
      </c>
      <c r="E103" s="12">
        <v>23</v>
      </c>
      <c r="F103" s="12">
        <v>15</v>
      </c>
      <c r="G103" s="12">
        <v>45</v>
      </c>
      <c r="H103" s="12"/>
      <c r="I103" s="12">
        <v>17</v>
      </c>
      <c r="J103" s="12">
        <v>26</v>
      </c>
      <c r="K103" s="12">
        <v>19</v>
      </c>
      <c r="L103" s="12">
        <v>16</v>
      </c>
      <c r="M103" s="12">
        <v>15</v>
      </c>
      <c r="N103" s="12">
        <v>61</v>
      </c>
      <c r="O103" s="12"/>
      <c r="P103" s="12" t="s">
        <v>29</v>
      </c>
      <c r="Q103" s="12">
        <v>1</v>
      </c>
      <c r="R103" s="12" t="s">
        <v>29</v>
      </c>
      <c r="S103" s="12" t="s">
        <v>29</v>
      </c>
      <c r="T103" s="12" t="s">
        <v>29</v>
      </c>
      <c r="U103" s="12" t="s">
        <v>29</v>
      </c>
      <c r="V103" s="12"/>
      <c r="W103" s="12" t="s">
        <v>29</v>
      </c>
      <c r="X103" s="12" t="s">
        <v>29</v>
      </c>
      <c r="Y103" s="12" t="s">
        <v>29</v>
      </c>
      <c r="Z103" s="12" t="s">
        <v>29</v>
      </c>
      <c r="AA103" s="12" t="s">
        <v>29</v>
      </c>
      <c r="AB103" s="12" t="s">
        <v>29</v>
      </c>
      <c r="AC103" s="12"/>
      <c r="AD103" s="12" t="s">
        <v>29</v>
      </c>
      <c r="AE103" s="12" t="s">
        <v>29</v>
      </c>
      <c r="AF103" s="12" t="s">
        <v>29</v>
      </c>
      <c r="AG103" s="12" t="s">
        <v>29</v>
      </c>
      <c r="AH103" s="12"/>
      <c r="AI103" s="12">
        <v>49</v>
      </c>
      <c r="AJ103" s="12">
        <f t="shared" si="5"/>
        <v>316</v>
      </c>
    </row>
    <row r="104" spans="1:36">
      <c r="A104" s="11">
        <v>6505</v>
      </c>
      <c r="B104" s="13" t="s">
        <v>126</v>
      </c>
      <c r="C104" s="12">
        <v>7</v>
      </c>
      <c r="D104" s="12">
        <v>7</v>
      </c>
      <c r="E104" s="12">
        <v>3</v>
      </c>
      <c r="F104" s="12">
        <v>3</v>
      </c>
      <c r="G104" s="12">
        <v>16</v>
      </c>
      <c r="H104" s="12"/>
      <c r="I104" s="12">
        <v>9</v>
      </c>
      <c r="J104" s="12">
        <v>8</v>
      </c>
      <c r="K104" s="12">
        <v>7</v>
      </c>
      <c r="L104" s="12">
        <v>3</v>
      </c>
      <c r="M104" s="12">
        <v>1</v>
      </c>
      <c r="N104" s="12">
        <v>22</v>
      </c>
      <c r="O104" s="12"/>
      <c r="P104" s="12">
        <v>1</v>
      </c>
      <c r="Q104" s="12" t="s">
        <v>29</v>
      </c>
      <c r="R104" s="12" t="s">
        <v>29</v>
      </c>
      <c r="S104" s="12" t="s">
        <v>29</v>
      </c>
      <c r="T104" s="12" t="s">
        <v>29</v>
      </c>
      <c r="U104" s="12" t="s">
        <v>29</v>
      </c>
      <c r="V104" s="12"/>
      <c r="W104" s="12" t="s">
        <v>29</v>
      </c>
      <c r="X104" s="12" t="s">
        <v>29</v>
      </c>
      <c r="Y104" s="12">
        <v>1</v>
      </c>
      <c r="Z104" s="12" t="s">
        <v>29</v>
      </c>
      <c r="AA104" s="12" t="s">
        <v>29</v>
      </c>
      <c r="AB104" s="12" t="s">
        <v>29</v>
      </c>
      <c r="AC104" s="12"/>
      <c r="AD104" s="12" t="s">
        <v>29</v>
      </c>
      <c r="AE104" s="12" t="s">
        <v>29</v>
      </c>
      <c r="AF104" s="12" t="s">
        <v>29</v>
      </c>
      <c r="AG104" s="12" t="s">
        <v>29</v>
      </c>
      <c r="AH104" s="12"/>
      <c r="AI104" s="12">
        <v>17</v>
      </c>
      <c r="AJ104" s="12">
        <f t="shared" si="5"/>
        <v>105</v>
      </c>
    </row>
    <row r="105" spans="1:36">
      <c r="A105" s="11">
        <v>6594</v>
      </c>
      <c r="B105" s="13" t="s">
        <v>127</v>
      </c>
      <c r="C105" s="12" t="s">
        <v>29</v>
      </c>
      <c r="D105" s="12" t="s">
        <v>29</v>
      </c>
      <c r="E105" s="12" t="s">
        <v>29</v>
      </c>
      <c r="F105" s="12" t="s">
        <v>29</v>
      </c>
      <c r="G105" s="12" t="s">
        <v>29</v>
      </c>
      <c r="H105" s="12"/>
      <c r="I105" s="12" t="s">
        <v>29</v>
      </c>
      <c r="J105" s="12" t="s">
        <v>29</v>
      </c>
      <c r="K105" s="12" t="s">
        <v>29</v>
      </c>
      <c r="L105" s="12" t="s">
        <v>29</v>
      </c>
      <c r="M105" s="12" t="s">
        <v>29</v>
      </c>
      <c r="N105" s="12">
        <v>1</v>
      </c>
      <c r="O105" s="12"/>
      <c r="P105" s="12" t="s">
        <v>29</v>
      </c>
      <c r="Q105" s="12" t="s">
        <v>29</v>
      </c>
      <c r="R105" s="12" t="s">
        <v>29</v>
      </c>
      <c r="S105" s="12" t="s">
        <v>29</v>
      </c>
      <c r="T105" s="12" t="s">
        <v>29</v>
      </c>
      <c r="U105" s="12" t="s">
        <v>29</v>
      </c>
      <c r="V105" s="12"/>
      <c r="W105" s="12" t="s">
        <v>29</v>
      </c>
      <c r="X105" s="12" t="s">
        <v>29</v>
      </c>
      <c r="Y105" s="12" t="s">
        <v>29</v>
      </c>
      <c r="Z105" s="12" t="s">
        <v>29</v>
      </c>
      <c r="AA105" s="12" t="s">
        <v>29</v>
      </c>
      <c r="AB105" s="12" t="s">
        <v>29</v>
      </c>
      <c r="AC105" s="12"/>
      <c r="AD105" s="12" t="s">
        <v>29</v>
      </c>
      <c r="AE105" s="12" t="s">
        <v>29</v>
      </c>
      <c r="AF105" s="12" t="s">
        <v>29</v>
      </c>
      <c r="AG105" s="12" t="s">
        <v>29</v>
      </c>
      <c r="AH105" s="12"/>
      <c r="AI105" s="12" t="s">
        <v>29</v>
      </c>
      <c r="AJ105" s="12">
        <f t="shared" si="5"/>
        <v>1</v>
      </c>
    </row>
    <row r="106" spans="1:36">
      <c r="A106" s="11">
        <v>6595</v>
      </c>
      <c r="B106" s="13" t="s">
        <v>128</v>
      </c>
      <c r="C106" s="12" t="s">
        <v>29</v>
      </c>
      <c r="D106" s="12" t="s">
        <v>29</v>
      </c>
      <c r="E106" s="12">
        <v>1</v>
      </c>
      <c r="F106" s="12" t="s">
        <v>29</v>
      </c>
      <c r="G106" s="12" t="s">
        <v>29</v>
      </c>
      <c r="H106" s="12"/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  <c r="N106" s="12" t="s">
        <v>29</v>
      </c>
      <c r="O106" s="12"/>
      <c r="P106" s="12" t="s">
        <v>29</v>
      </c>
      <c r="Q106" s="12" t="s">
        <v>29</v>
      </c>
      <c r="R106" s="12" t="s">
        <v>29</v>
      </c>
      <c r="S106" s="12" t="s">
        <v>29</v>
      </c>
      <c r="T106" s="12" t="s">
        <v>29</v>
      </c>
      <c r="U106" s="12" t="s">
        <v>29</v>
      </c>
      <c r="V106" s="12"/>
      <c r="W106" s="12" t="s">
        <v>29</v>
      </c>
      <c r="X106" s="12" t="s">
        <v>29</v>
      </c>
      <c r="Y106" s="12" t="s">
        <v>29</v>
      </c>
      <c r="Z106" s="12" t="s">
        <v>29</v>
      </c>
      <c r="AA106" s="12" t="s">
        <v>29</v>
      </c>
      <c r="AB106" s="12" t="s">
        <v>29</v>
      </c>
      <c r="AC106" s="12"/>
      <c r="AD106" s="12" t="s">
        <v>29</v>
      </c>
      <c r="AE106" s="12" t="s">
        <v>29</v>
      </c>
      <c r="AF106" s="12" t="s">
        <v>29</v>
      </c>
      <c r="AG106" s="12" t="s">
        <v>29</v>
      </c>
      <c r="AH106" s="12"/>
      <c r="AI106" s="12" t="s">
        <v>29</v>
      </c>
      <c r="AJ106" s="12">
        <f t="shared" si="5"/>
        <v>1</v>
      </c>
    </row>
    <row r="107" spans="1:36">
      <c r="A107" s="11">
        <v>6597</v>
      </c>
      <c r="B107" s="13" t="s">
        <v>129</v>
      </c>
      <c r="C107" s="12">
        <v>94</v>
      </c>
      <c r="D107" s="12">
        <v>121</v>
      </c>
      <c r="E107" s="12">
        <v>136</v>
      </c>
      <c r="F107" s="12">
        <v>86</v>
      </c>
      <c r="G107" s="12">
        <v>239</v>
      </c>
      <c r="H107" s="12"/>
      <c r="I107" s="12">
        <v>78</v>
      </c>
      <c r="J107" s="12">
        <v>110</v>
      </c>
      <c r="K107" s="12">
        <v>84</v>
      </c>
      <c r="L107" s="12">
        <v>60</v>
      </c>
      <c r="M107" s="12">
        <v>48</v>
      </c>
      <c r="N107" s="12">
        <v>275</v>
      </c>
      <c r="O107" s="12"/>
      <c r="P107" s="12">
        <v>1</v>
      </c>
      <c r="Q107" s="12">
        <v>3</v>
      </c>
      <c r="R107" s="12">
        <v>3</v>
      </c>
      <c r="S107" s="12">
        <v>3</v>
      </c>
      <c r="T107" s="12" t="s">
        <v>29</v>
      </c>
      <c r="U107" s="12" t="s">
        <v>29</v>
      </c>
      <c r="V107" s="12"/>
      <c r="W107" s="12" t="s">
        <v>29</v>
      </c>
      <c r="X107" s="12">
        <v>1</v>
      </c>
      <c r="Y107" s="12" t="s">
        <v>29</v>
      </c>
      <c r="Z107" s="12" t="s">
        <v>29</v>
      </c>
      <c r="AA107" s="12">
        <v>4</v>
      </c>
      <c r="AB107" s="12" t="s">
        <v>29</v>
      </c>
      <c r="AC107" s="12"/>
      <c r="AD107" s="12" t="s">
        <v>29</v>
      </c>
      <c r="AE107" s="12" t="s">
        <v>29</v>
      </c>
      <c r="AF107" s="12" t="s">
        <v>29</v>
      </c>
      <c r="AG107" s="12" t="s">
        <v>29</v>
      </c>
      <c r="AH107" s="12"/>
      <c r="AI107" s="12">
        <v>237</v>
      </c>
      <c r="AJ107" s="12">
        <f t="shared" si="5"/>
        <v>1583</v>
      </c>
    </row>
    <row r="108" spans="1:36">
      <c r="A108" s="11">
        <v>6598</v>
      </c>
      <c r="B108" s="13" t="s">
        <v>130</v>
      </c>
      <c r="C108" s="12">
        <v>10</v>
      </c>
      <c r="D108" s="12">
        <v>12</v>
      </c>
      <c r="E108" s="12">
        <v>14</v>
      </c>
      <c r="F108" s="12">
        <v>15</v>
      </c>
      <c r="G108" s="12">
        <v>28</v>
      </c>
      <c r="H108" s="12"/>
      <c r="I108" s="12">
        <v>11</v>
      </c>
      <c r="J108" s="12">
        <v>7</v>
      </c>
      <c r="K108" s="12">
        <v>14</v>
      </c>
      <c r="L108" s="12">
        <v>10</v>
      </c>
      <c r="M108" s="12">
        <v>8</v>
      </c>
      <c r="N108" s="12">
        <v>22</v>
      </c>
      <c r="O108" s="12"/>
      <c r="P108" s="12">
        <v>1</v>
      </c>
      <c r="Q108" s="12" t="s">
        <v>29</v>
      </c>
      <c r="R108" s="12" t="s">
        <v>29</v>
      </c>
      <c r="S108" s="12" t="s">
        <v>29</v>
      </c>
      <c r="T108" s="12" t="s">
        <v>29</v>
      </c>
      <c r="U108" s="12" t="s">
        <v>29</v>
      </c>
      <c r="V108" s="12"/>
      <c r="W108" s="12" t="s">
        <v>29</v>
      </c>
      <c r="X108" s="12" t="s">
        <v>29</v>
      </c>
      <c r="Y108" s="12" t="s">
        <v>29</v>
      </c>
      <c r="Z108" s="12" t="s">
        <v>29</v>
      </c>
      <c r="AA108" s="12" t="s">
        <v>29</v>
      </c>
      <c r="AB108" s="12" t="s">
        <v>29</v>
      </c>
      <c r="AC108" s="12"/>
      <c r="AD108" s="12" t="s">
        <v>29</v>
      </c>
      <c r="AE108" s="12" t="s">
        <v>29</v>
      </c>
      <c r="AF108" s="12" t="s">
        <v>29</v>
      </c>
      <c r="AG108" s="12" t="s">
        <v>29</v>
      </c>
      <c r="AH108" s="12"/>
      <c r="AI108" s="12">
        <v>35</v>
      </c>
      <c r="AJ108" s="12">
        <f t="shared" si="5"/>
        <v>187</v>
      </c>
    </row>
    <row r="109" spans="1:36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6" t="s">
        <v>131</v>
      </c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10"/>
  <sheetViews>
    <sheetView topLeftCell="B16" workbookViewId="0">
      <selection activeCell="R42" sqref="R42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3" width="14.85546875" style="6" customWidth="1"/>
    <col min="4" max="4" width="7.28515625" style="6" bestFit="1" customWidth="1"/>
    <col min="5" max="5" width="9" style="6" bestFit="1" customWidth="1"/>
    <col min="6" max="6" width="14.28515625" style="6" bestFit="1" customWidth="1"/>
    <col min="7" max="7" width="7.28515625" style="6" bestFit="1" customWidth="1"/>
    <col min="8" max="8" width="1.7109375" style="6" customWidth="1"/>
    <col min="9" max="9" width="10.85546875" style="6" bestFit="1" customWidth="1"/>
    <col min="10" max="10" width="13.28515625" style="6" bestFit="1" customWidth="1"/>
    <col min="11" max="11" width="8.140625" style="6" bestFit="1" customWidth="1"/>
    <col min="12" max="12" width="7.85546875" style="6" customWidth="1"/>
    <col min="13" max="13" width="9" style="6" bestFit="1" customWidth="1"/>
    <col min="14" max="14" width="1.7109375" style="6" customWidth="1"/>
    <col min="15" max="15" width="10.85546875" style="6" bestFit="1" customWidth="1"/>
    <col min="16" max="16" width="13.28515625" style="6" bestFit="1" customWidth="1"/>
    <col min="17" max="17" width="8.140625" style="6" bestFit="1" customWidth="1"/>
    <col min="18" max="18" width="7.7109375" style="6" customWidth="1"/>
    <col min="19" max="19" width="9" style="6" bestFit="1" customWidth="1"/>
  </cols>
  <sheetData>
    <row r="1" spans="1:19">
      <c r="C1" s="7" t="s">
        <v>14</v>
      </c>
    </row>
    <row r="7" spans="1:19">
      <c r="A7" s="6" t="s">
        <v>8</v>
      </c>
    </row>
    <row r="8" spans="1:19">
      <c r="A8" s="6" t="s">
        <v>132</v>
      </c>
    </row>
    <row r="10" spans="1:19">
      <c r="A10" s="31" t="s">
        <v>16</v>
      </c>
      <c r="B10" s="31" t="s">
        <v>17</v>
      </c>
      <c r="C10" s="34" t="s">
        <v>186</v>
      </c>
      <c r="D10" s="34"/>
      <c r="E10" s="34"/>
      <c r="F10" s="34"/>
      <c r="G10" s="31" t="s">
        <v>21</v>
      </c>
      <c r="H10" s="8"/>
      <c r="I10" s="34" t="s">
        <v>187</v>
      </c>
      <c r="J10" s="34"/>
      <c r="K10" s="34"/>
      <c r="L10" s="34"/>
      <c r="M10" s="34"/>
      <c r="N10" s="8"/>
      <c r="O10" s="34" t="s">
        <v>188</v>
      </c>
      <c r="P10" s="34"/>
      <c r="Q10" s="34"/>
      <c r="R10" s="34"/>
      <c r="S10" s="34"/>
    </row>
    <row r="11" spans="1:19" ht="28.5">
      <c r="A11" s="30"/>
      <c r="B11" s="30"/>
      <c r="C11" s="23" t="s">
        <v>189</v>
      </c>
      <c r="D11" s="9" t="s">
        <v>190</v>
      </c>
      <c r="E11" s="9" t="s">
        <v>191</v>
      </c>
      <c r="F11" s="9" t="s">
        <v>192</v>
      </c>
      <c r="G11" s="30"/>
      <c r="H11" s="10"/>
      <c r="I11" s="9" t="s">
        <v>193</v>
      </c>
      <c r="J11" s="9" t="s">
        <v>194</v>
      </c>
      <c r="K11" s="9" t="s">
        <v>195</v>
      </c>
      <c r="L11" s="9" t="s">
        <v>196</v>
      </c>
      <c r="M11" s="9" t="s">
        <v>197</v>
      </c>
      <c r="N11" s="10"/>
      <c r="O11" s="9" t="s">
        <v>193</v>
      </c>
      <c r="P11" s="9" t="s">
        <v>194</v>
      </c>
      <c r="Q11" s="9" t="s">
        <v>195</v>
      </c>
      <c r="R11" s="9" t="s">
        <v>196</v>
      </c>
      <c r="S11" s="9" t="s">
        <v>197</v>
      </c>
    </row>
    <row r="13" spans="1:19">
      <c r="A13" s="11" t="s">
        <v>24</v>
      </c>
      <c r="C13" s="12">
        <f>SUM(C15:C108)</f>
        <v>10925</v>
      </c>
      <c r="D13" s="12">
        <f>SUM(D15:D108)</f>
        <v>1816</v>
      </c>
      <c r="E13" s="12">
        <f>SUM(E15:E108)</f>
        <v>7</v>
      </c>
      <c r="F13" s="12" t="s">
        <v>29</v>
      </c>
      <c r="G13" s="12">
        <f t="shared" ref="G13" si="0">SUM(G15:G108)</f>
        <v>12748</v>
      </c>
      <c r="I13" s="12">
        <f>SUM(I15:I108)</f>
        <v>8750</v>
      </c>
      <c r="J13" s="12">
        <f>SUM(J15:J108)</f>
        <v>5507</v>
      </c>
      <c r="K13" s="12">
        <f>SUM(K15:K108)</f>
        <v>12597</v>
      </c>
      <c r="L13" s="12">
        <f>SUM(L15:L108)</f>
        <v>153</v>
      </c>
      <c r="M13" s="12">
        <f>SUM(M15:M108)</f>
        <v>1718</v>
      </c>
      <c r="O13" s="20">
        <f>I13/G13*100</f>
        <v>68.638217759648569</v>
      </c>
      <c r="P13" s="20">
        <f>J13/G13*100</f>
        <v>43.198933165986816</v>
      </c>
      <c r="Q13" s="20">
        <f>K13/G13*100</f>
        <v>98.815500470662059</v>
      </c>
      <c r="R13" s="20">
        <f>L13/G13*100</f>
        <v>1.2001882648258551</v>
      </c>
      <c r="S13" s="20">
        <f>M13/G13*100</f>
        <v>13.476623784122999</v>
      </c>
    </row>
    <row r="14" spans="1:19">
      <c r="A14" s="11"/>
      <c r="C14" s="12"/>
      <c r="D14" s="12"/>
      <c r="E14" s="12"/>
      <c r="F14" s="12"/>
      <c r="G14" s="12"/>
      <c r="I14" s="12"/>
      <c r="J14" s="12"/>
      <c r="K14" s="12"/>
      <c r="L14" s="12"/>
      <c r="M14" s="12"/>
      <c r="O14" s="20"/>
      <c r="P14" s="20"/>
      <c r="Q14" s="20"/>
      <c r="R14" s="20"/>
      <c r="S14" s="20"/>
    </row>
    <row r="15" spans="1:19">
      <c r="A15" s="11">
        <v>5101</v>
      </c>
      <c r="B15" s="13" t="s">
        <v>26</v>
      </c>
      <c r="C15" s="12">
        <v>172</v>
      </c>
      <c r="D15" s="12">
        <v>18</v>
      </c>
      <c r="E15" s="12">
        <v>1</v>
      </c>
      <c r="F15" s="12" t="s">
        <v>29</v>
      </c>
      <c r="G15" s="12">
        <f>SUM(C15:F15)</f>
        <v>191</v>
      </c>
      <c r="I15" s="12">
        <v>24</v>
      </c>
      <c r="J15" s="12">
        <v>7</v>
      </c>
      <c r="K15" s="12">
        <v>185</v>
      </c>
      <c r="L15" s="12" t="s">
        <v>29</v>
      </c>
      <c r="M15" s="12" t="s">
        <v>29</v>
      </c>
      <c r="O15" s="20">
        <f>I15/G15*100</f>
        <v>12.56544502617801</v>
      </c>
      <c r="P15" s="20">
        <f>J15/G15*100</f>
        <v>3.664921465968586</v>
      </c>
      <c r="Q15" s="20">
        <f>K15/G15*100</f>
        <v>96.858638743455501</v>
      </c>
      <c r="R15" s="20">
        <v>0</v>
      </c>
      <c r="S15" s="20">
        <v>0</v>
      </c>
    </row>
    <row r="16" spans="1:19">
      <c r="A16" s="11">
        <v>5103</v>
      </c>
      <c r="B16" s="13" t="s">
        <v>27</v>
      </c>
      <c r="C16" s="12">
        <v>82</v>
      </c>
      <c r="D16" s="12">
        <v>6</v>
      </c>
      <c r="E16" s="12" t="s">
        <v>29</v>
      </c>
      <c r="F16" s="12" t="s">
        <v>29</v>
      </c>
      <c r="G16" s="12">
        <f t="shared" ref="G16:G79" si="1">SUM(C16:F16)</f>
        <v>88</v>
      </c>
      <c r="I16" s="12">
        <v>9</v>
      </c>
      <c r="J16" s="12">
        <v>1</v>
      </c>
      <c r="K16" s="12">
        <v>84</v>
      </c>
      <c r="L16" s="12">
        <v>2</v>
      </c>
      <c r="M16" s="12">
        <v>1</v>
      </c>
      <c r="O16" s="20">
        <f t="shared" ref="O16:O79" si="2">I16/G16*100</f>
        <v>10.227272727272728</v>
      </c>
      <c r="P16" s="20">
        <f t="shared" ref="P16:P79" si="3">J16/G16*100</f>
        <v>1.1363636363636365</v>
      </c>
      <c r="Q16" s="20">
        <f t="shared" ref="Q16:Q79" si="4">K16/G16*100</f>
        <v>95.454545454545453</v>
      </c>
      <c r="R16" s="20">
        <f t="shared" ref="R16:R62" si="5">L16/G16*100</f>
        <v>2.2727272727272729</v>
      </c>
      <c r="S16" s="20">
        <f t="shared" ref="S16:S79" si="6">M16/G16*100</f>
        <v>1.1363636363636365</v>
      </c>
    </row>
    <row r="17" spans="1:19">
      <c r="A17" s="11">
        <v>5197</v>
      </c>
      <c r="B17" s="13" t="s">
        <v>28</v>
      </c>
      <c r="C17" s="12">
        <v>1</v>
      </c>
      <c r="D17" s="12" t="s">
        <v>29</v>
      </c>
      <c r="E17" s="12" t="s">
        <v>29</v>
      </c>
      <c r="F17" s="12" t="s">
        <v>29</v>
      </c>
      <c r="G17" s="12">
        <f t="shared" si="1"/>
        <v>1</v>
      </c>
      <c r="I17" s="12" t="s">
        <v>29</v>
      </c>
      <c r="J17" s="12" t="s">
        <v>29</v>
      </c>
      <c r="K17" s="12">
        <v>1</v>
      </c>
      <c r="L17" s="12" t="s">
        <v>29</v>
      </c>
      <c r="M17" s="12" t="s">
        <v>29</v>
      </c>
      <c r="O17" s="20">
        <v>0</v>
      </c>
      <c r="P17" s="20">
        <v>0</v>
      </c>
      <c r="Q17" s="20">
        <f t="shared" si="4"/>
        <v>100</v>
      </c>
      <c r="R17" s="20">
        <v>0</v>
      </c>
      <c r="S17" s="20">
        <v>0</v>
      </c>
    </row>
    <row r="18" spans="1:19">
      <c r="A18" s="11">
        <v>5201</v>
      </c>
      <c r="B18" s="13" t="s">
        <v>31</v>
      </c>
      <c r="C18" s="12">
        <v>529</v>
      </c>
      <c r="D18" s="12">
        <v>40</v>
      </c>
      <c r="E18" s="12" t="s">
        <v>29</v>
      </c>
      <c r="F18" s="12" t="s">
        <v>29</v>
      </c>
      <c r="G18" s="12">
        <f t="shared" si="1"/>
        <v>569</v>
      </c>
      <c r="I18" s="12">
        <v>448</v>
      </c>
      <c r="J18" s="12">
        <v>59</v>
      </c>
      <c r="K18" s="12">
        <v>566</v>
      </c>
      <c r="L18" s="12">
        <v>4</v>
      </c>
      <c r="M18" s="12">
        <v>57</v>
      </c>
      <c r="O18" s="20">
        <f t="shared" si="2"/>
        <v>78.734622144112478</v>
      </c>
      <c r="P18" s="20">
        <f t="shared" si="3"/>
        <v>10.369068541300527</v>
      </c>
      <c r="Q18" s="20">
        <f t="shared" si="4"/>
        <v>99.472759226713535</v>
      </c>
      <c r="R18" s="20">
        <f t="shared" si="5"/>
        <v>0.70298769771528991</v>
      </c>
      <c r="S18" s="20">
        <f t="shared" si="6"/>
        <v>10.017574692442881</v>
      </c>
    </row>
    <row r="19" spans="1:19">
      <c r="A19" s="11">
        <v>5202</v>
      </c>
      <c r="B19" s="13" t="s">
        <v>32</v>
      </c>
      <c r="C19" s="12">
        <v>87</v>
      </c>
      <c r="D19" s="12">
        <v>13</v>
      </c>
      <c r="E19" s="12" t="s">
        <v>29</v>
      </c>
      <c r="F19" s="12" t="s">
        <v>29</v>
      </c>
      <c r="G19" s="12">
        <f t="shared" si="1"/>
        <v>100</v>
      </c>
      <c r="I19" s="12">
        <v>50</v>
      </c>
      <c r="J19" s="12">
        <v>11</v>
      </c>
      <c r="K19" s="12">
        <v>99</v>
      </c>
      <c r="L19" s="12" t="s">
        <v>29</v>
      </c>
      <c r="M19" s="12">
        <v>6</v>
      </c>
      <c r="O19" s="20">
        <f t="shared" si="2"/>
        <v>50</v>
      </c>
      <c r="P19" s="20">
        <f t="shared" si="3"/>
        <v>11</v>
      </c>
      <c r="Q19" s="20">
        <f t="shared" si="4"/>
        <v>99</v>
      </c>
      <c r="R19" s="20">
        <v>0</v>
      </c>
      <c r="S19" s="20">
        <f t="shared" si="6"/>
        <v>6</v>
      </c>
    </row>
    <row r="20" spans="1:19">
      <c r="A20" s="11">
        <v>5205</v>
      </c>
      <c r="B20" s="13" t="s">
        <v>33</v>
      </c>
      <c r="C20" s="12">
        <v>235</v>
      </c>
      <c r="D20" s="12">
        <v>17</v>
      </c>
      <c r="E20" s="12" t="s">
        <v>29</v>
      </c>
      <c r="F20" s="12" t="s">
        <v>29</v>
      </c>
      <c r="G20" s="12">
        <f t="shared" si="1"/>
        <v>252</v>
      </c>
      <c r="I20" s="12">
        <v>206</v>
      </c>
      <c r="J20" s="12">
        <v>196</v>
      </c>
      <c r="K20" s="12">
        <v>251</v>
      </c>
      <c r="L20" s="12">
        <v>14</v>
      </c>
      <c r="M20" s="12">
        <v>76</v>
      </c>
      <c r="O20" s="20">
        <f t="shared" si="2"/>
        <v>81.746031746031747</v>
      </c>
      <c r="P20" s="20">
        <f t="shared" si="3"/>
        <v>77.777777777777786</v>
      </c>
      <c r="Q20" s="20">
        <f t="shared" si="4"/>
        <v>99.603174603174608</v>
      </c>
      <c r="R20" s="20">
        <f t="shared" si="5"/>
        <v>5.5555555555555554</v>
      </c>
      <c r="S20" s="20">
        <f t="shared" si="6"/>
        <v>30.158730158730158</v>
      </c>
    </row>
    <row r="21" spans="1:19">
      <c r="A21" s="11">
        <v>5290</v>
      </c>
      <c r="B21" s="13" t="s">
        <v>34</v>
      </c>
      <c r="C21" s="12">
        <v>29</v>
      </c>
      <c r="D21" s="12">
        <v>1</v>
      </c>
      <c r="E21" s="12" t="s">
        <v>29</v>
      </c>
      <c r="F21" s="12" t="s">
        <v>29</v>
      </c>
      <c r="G21" s="12">
        <f t="shared" si="1"/>
        <v>30</v>
      </c>
      <c r="I21" s="12">
        <v>21</v>
      </c>
      <c r="J21" s="12">
        <v>16</v>
      </c>
      <c r="K21" s="12">
        <v>30</v>
      </c>
      <c r="L21" s="12" t="s">
        <v>29</v>
      </c>
      <c r="M21" s="12">
        <v>13</v>
      </c>
      <c r="O21" s="20">
        <f t="shared" si="2"/>
        <v>70</v>
      </c>
      <c r="P21" s="20">
        <f t="shared" si="3"/>
        <v>53.333333333333336</v>
      </c>
      <c r="Q21" s="20">
        <f t="shared" si="4"/>
        <v>100</v>
      </c>
      <c r="R21" s="20">
        <v>0</v>
      </c>
      <c r="S21" s="20">
        <f t="shared" si="6"/>
        <v>43.333333333333336</v>
      </c>
    </row>
    <row r="22" spans="1:19">
      <c r="A22" s="11">
        <v>5294</v>
      </c>
      <c r="B22" s="13" t="s">
        <v>35</v>
      </c>
      <c r="C22" s="12" t="s">
        <v>29</v>
      </c>
      <c r="D22" s="12">
        <v>2</v>
      </c>
      <c r="E22" s="12" t="s">
        <v>29</v>
      </c>
      <c r="F22" s="12" t="s">
        <v>29</v>
      </c>
      <c r="G22" s="12">
        <f t="shared" si="1"/>
        <v>2</v>
      </c>
      <c r="I22" s="12">
        <v>2</v>
      </c>
      <c r="J22" s="12">
        <v>1</v>
      </c>
      <c r="K22" s="12">
        <v>2</v>
      </c>
      <c r="L22" s="12">
        <v>2</v>
      </c>
      <c r="M22" s="12" t="s">
        <v>29</v>
      </c>
      <c r="O22" s="20">
        <f t="shared" si="2"/>
        <v>100</v>
      </c>
      <c r="P22" s="20">
        <f t="shared" si="3"/>
        <v>50</v>
      </c>
      <c r="Q22" s="20">
        <f t="shared" si="4"/>
        <v>100</v>
      </c>
      <c r="R22" s="20">
        <f t="shared" si="5"/>
        <v>100</v>
      </c>
      <c r="S22" s="20">
        <v>0</v>
      </c>
    </row>
    <row r="23" spans="1:19">
      <c r="A23" s="11">
        <v>5295</v>
      </c>
      <c r="B23" s="13" t="s">
        <v>36</v>
      </c>
      <c r="C23" s="12">
        <v>1</v>
      </c>
      <c r="D23" s="12" t="s">
        <v>29</v>
      </c>
      <c r="E23" s="12" t="s">
        <v>29</v>
      </c>
      <c r="F23" s="12" t="s">
        <v>29</v>
      </c>
      <c r="G23" s="12">
        <f t="shared" si="1"/>
        <v>1</v>
      </c>
      <c r="I23" s="12">
        <v>1</v>
      </c>
      <c r="J23" s="12">
        <v>1</v>
      </c>
      <c r="K23" s="12">
        <v>1</v>
      </c>
      <c r="L23" s="12" t="s">
        <v>29</v>
      </c>
      <c r="M23" s="12">
        <v>1</v>
      </c>
      <c r="O23" s="20">
        <f t="shared" si="2"/>
        <v>100</v>
      </c>
      <c r="P23" s="20">
        <f t="shared" si="3"/>
        <v>100</v>
      </c>
      <c r="Q23" s="20">
        <f t="shared" si="4"/>
        <v>100</v>
      </c>
      <c r="R23" s="20">
        <v>0</v>
      </c>
      <c r="S23" s="20">
        <f t="shared" si="6"/>
        <v>100</v>
      </c>
    </row>
    <row r="24" spans="1:19">
      <c r="A24" s="11">
        <v>5299</v>
      </c>
      <c r="B24" s="13" t="s">
        <v>37</v>
      </c>
      <c r="C24" s="12" t="s">
        <v>29</v>
      </c>
      <c r="D24" s="12">
        <v>2</v>
      </c>
      <c r="E24" s="12" t="s">
        <v>29</v>
      </c>
      <c r="F24" s="12" t="s">
        <v>29</v>
      </c>
      <c r="G24" s="12">
        <f t="shared" si="1"/>
        <v>2</v>
      </c>
      <c r="I24" s="12">
        <v>2</v>
      </c>
      <c r="J24" s="12">
        <v>2</v>
      </c>
      <c r="K24" s="12">
        <v>2</v>
      </c>
      <c r="L24" s="12">
        <v>1</v>
      </c>
      <c r="M24" s="12">
        <v>1</v>
      </c>
      <c r="O24" s="20">
        <f t="shared" si="2"/>
        <v>100</v>
      </c>
      <c r="P24" s="20">
        <f t="shared" si="3"/>
        <v>100</v>
      </c>
      <c r="Q24" s="20">
        <f t="shared" si="4"/>
        <v>100</v>
      </c>
      <c r="R24" s="20">
        <f t="shared" si="5"/>
        <v>50</v>
      </c>
      <c r="S24" s="20">
        <f t="shared" si="6"/>
        <v>50</v>
      </c>
    </row>
    <row r="25" spans="1:19">
      <c r="A25" s="11">
        <v>5301</v>
      </c>
      <c r="B25" s="13" t="s">
        <v>39</v>
      </c>
      <c r="C25" s="12">
        <v>38</v>
      </c>
      <c r="D25" s="12">
        <v>8</v>
      </c>
      <c r="E25" s="12" t="s">
        <v>29</v>
      </c>
      <c r="F25" s="12" t="s">
        <v>29</v>
      </c>
      <c r="G25" s="12">
        <f t="shared" si="1"/>
        <v>46</v>
      </c>
      <c r="I25" s="12">
        <v>30</v>
      </c>
      <c r="J25" s="12">
        <v>30</v>
      </c>
      <c r="K25" s="12">
        <v>43</v>
      </c>
      <c r="L25" s="12" t="s">
        <v>29</v>
      </c>
      <c r="M25" s="12">
        <v>11</v>
      </c>
      <c r="O25" s="20">
        <f t="shared" si="2"/>
        <v>65.217391304347828</v>
      </c>
      <c r="P25" s="20">
        <f t="shared" si="3"/>
        <v>65.217391304347828</v>
      </c>
      <c r="Q25" s="20">
        <f t="shared" si="4"/>
        <v>93.478260869565219</v>
      </c>
      <c r="R25" s="20">
        <v>0</v>
      </c>
      <c r="S25" s="20">
        <f t="shared" si="6"/>
        <v>23.913043478260871</v>
      </c>
    </row>
    <row r="26" spans="1:19">
      <c r="A26" s="11">
        <v>5302</v>
      </c>
      <c r="B26" s="13" t="s">
        <v>40</v>
      </c>
      <c r="C26" s="12">
        <v>68</v>
      </c>
      <c r="D26" s="12">
        <v>18</v>
      </c>
      <c r="E26" s="12" t="s">
        <v>29</v>
      </c>
      <c r="F26" s="12" t="s">
        <v>29</v>
      </c>
      <c r="G26" s="12">
        <f t="shared" si="1"/>
        <v>86</v>
      </c>
      <c r="I26" s="12">
        <v>41</v>
      </c>
      <c r="J26" s="12">
        <v>21</v>
      </c>
      <c r="K26" s="12">
        <v>85</v>
      </c>
      <c r="L26" s="12" t="s">
        <v>29</v>
      </c>
      <c r="M26" s="12">
        <v>2</v>
      </c>
      <c r="O26" s="20">
        <f t="shared" si="2"/>
        <v>47.674418604651166</v>
      </c>
      <c r="P26" s="20">
        <f t="shared" si="3"/>
        <v>24.418604651162788</v>
      </c>
      <c r="Q26" s="20">
        <f t="shared" si="4"/>
        <v>98.837209302325576</v>
      </c>
      <c r="R26" s="20">
        <v>0</v>
      </c>
      <c r="S26" s="20">
        <f t="shared" si="6"/>
        <v>2.3255813953488373</v>
      </c>
    </row>
    <row r="27" spans="1:19">
      <c r="A27" s="11">
        <v>5303</v>
      </c>
      <c r="B27" s="13" t="s">
        <v>41</v>
      </c>
      <c r="C27" s="12">
        <v>2</v>
      </c>
      <c r="D27" s="12">
        <v>1</v>
      </c>
      <c r="E27" s="12" t="s">
        <v>29</v>
      </c>
      <c r="F27" s="12" t="s">
        <v>29</v>
      </c>
      <c r="G27" s="12">
        <f t="shared" si="1"/>
        <v>3</v>
      </c>
      <c r="I27" s="12" t="s">
        <v>29</v>
      </c>
      <c r="J27" s="12" t="s">
        <v>29</v>
      </c>
      <c r="K27" s="12">
        <v>1</v>
      </c>
      <c r="L27" s="12" t="s">
        <v>29</v>
      </c>
      <c r="M27" s="12" t="s">
        <v>29</v>
      </c>
      <c r="O27" s="20">
        <v>0</v>
      </c>
      <c r="P27" s="20">
        <v>0</v>
      </c>
      <c r="Q27" s="20">
        <f t="shared" si="4"/>
        <v>33.333333333333329</v>
      </c>
      <c r="R27" s="20">
        <v>0</v>
      </c>
      <c r="S27" s="20">
        <v>0</v>
      </c>
    </row>
    <row r="28" spans="1:19">
      <c r="A28" s="11">
        <v>5304</v>
      </c>
      <c r="B28" s="13" t="s">
        <v>42</v>
      </c>
      <c r="C28" s="12">
        <v>17</v>
      </c>
      <c r="D28" s="12">
        <v>4</v>
      </c>
      <c r="E28" s="12" t="s">
        <v>29</v>
      </c>
      <c r="F28" s="12" t="s">
        <v>29</v>
      </c>
      <c r="G28" s="12">
        <f t="shared" si="1"/>
        <v>21</v>
      </c>
      <c r="I28" s="12">
        <v>3</v>
      </c>
      <c r="J28" s="12">
        <v>2</v>
      </c>
      <c r="K28" s="12">
        <v>20</v>
      </c>
      <c r="L28" s="12" t="s">
        <v>29</v>
      </c>
      <c r="M28" s="12" t="s">
        <v>29</v>
      </c>
      <c r="O28" s="20">
        <f t="shared" si="2"/>
        <v>14.285714285714285</v>
      </c>
      <c r="P28" s="20">
        <f t="shared" si="3"/>
        <v>9.5238095238095237</v>
      </c>
      <c r="Q28" s="20">
        <f t="shared" si="4"/>
        <v>95.238095238095227</v>
      </c>
      <c r="R28" s="20">
        <v>0</v>
      </c>
      <c r="S28" s="20">
        <v>0</v>
      </c>
    </row>
    <row r="29" spans="1:19">
      <c r="A29" s="11">
        <v>5305</v>
      </c>
      <c r="B29" s="13" t="s">
        <v>43</v>
      </c>
      <c r="C29" s="12">
        <v>17</v>
      </c>
      <c r="D29" s="12">
        <v>1</v>
      </c>
      <c r="E29" s="12" t="s">
        <v>29</v>
      </c>
      <c r="F29" s="12" t="s">
        <v>29</v>
      </c>
      <c r="G29" s="12">
        <f t="shared" si="1"/>
        <v>18</v>
      </c>
      <c r="I29" s="12">
        <v>1</v>
      </c>
      <c r="J29" s="12" t="s">
        <v>29</v>
      </c>
      <c r="K29" s="12">
        <v>17</v>
      </c>
      <c r="L29" s="12" t="s">
        <v>29</v>
      </c>
      <c r="M29" s="12" t="s">
        <v>29</v>
      </c>
      <c r="O29" s="20">
        <f t="shared" si="2"/>
        <v>5.5555555555555554</v>
      </c>
      <c r="P29" s="20">
        <v>0</v>
      </c>
      <c r="Q29" s="20">
        <f t="shared" si="4"/>
        <v>94.444444444444443</v>
      </c>
      <c r="R29" s="20">
        <v>0</v>
      </c>
      <c r="S29" s="20">
        <v>0</v>
      </c>
    </row>
    <row r="30" spans="1:19">
      <c r="A30" s="11">
        <v>5308</v>
      </c>
      <c r="B30" s="13" t="s">
        <v>44</v>
      </c>
      <c r="C30" s="12">
        <v>5</v>
      </c>
      <c r="D30" s="12">
        <v>1</v>
      </c>
      <c r="E30" s="12" t="s">
        <v>29</v>
      </c>
      <c r="F30" s="12" t="s">
        <v>29</v>
      </c>
      <c r="G30" s="12">
        <f t="shared" si="1"/>
        <v>6</v>
      </c>
      <c r="I30" s="12" t="s">
        <v>29</v>
      </c>
      <c r="J30" s="12" t="s">
        <v>29</v>
      </c>
      <c r="K30" s="12">
        <v>5</v>
      </c>
      <c r="L30" s="12" t="s">
        <v>29</v>
      </c>
      <c r="M30" s="12" t="s">
        <v>29</v>
      </c>
      <c r="O30" s="20">
        <v>0</v>
      </c>
      <c r="P30" s="20">
        <v>0</v>
      </c>
      <c r="Q30" s="20">
        <f t="shared" si="4"/>
        <v>83.333333333333343</v>
      </c>
      <c r="R30" s="20">
        <v>0</v>
      </c>
      <c r="S30" s="20">
        <v>0</v>
      </c>
    </row>
    <row r="31" spans="1:19">
      <c r="A31" s="11">
        <v>5310</v>
      </c>
      <c r="B31" s="13" t="s">
        <v>45</v>
      </c>
      <c r="C31" s="12">
        <v>15</v>
      </c>
      <c r="D31" s="12">
        <v>4</v>
      </c>
      <c r="E31" s="12" t="s">
        <v>29</v>
      </c>
      <c r="F31" s="12" t="s">
        <v>29</v>
      </c>
      <c r="G31" s="12">
        <f t="shared" si="1"/>
        <v>19</v>
      </c>
      <c r="I31" s="12" t="s">
        <v>29</v>
      </c>
      <c r="J31" s="12" t="s">
        <v>29</v>
      </c>
      <c r="K31" s="12">
        <v>15</v>
      </c>
      <c r="L31" s="12" t="s">
        <v>29</v>
      </c>
      <c r="M31" s="12" t="s">
        <v>29</v>
      </c>
      <c r="O31" s="20">
        <v>0</v>
      </c>
      <c r="P31" s="20">
        <v>0</v>
      </c>
      <c r="Q31" s="20">
        <f t="shared" si="4"/>
        <v>78.94736842105263</v>
      </c>
      <c r="R31" s="20">
        <v>0</v>
      </c>
      <c r="S31" s="20">
        <v>0</v>
      </c>
    </row>
    <row r="32" spans="1:19">
      <c r="A32" s="11">
        <v>5311</v>
      </c>
      <c r="B32" s="13" t="s">
        <v>46</v>
      </c>
      <c r="C32" s="12">
        <v>3</v>
      </c>
      <c r="D32" s="12" t="s">
        <v>29</v>
      </c>
      <c r="E32" s="12" t="s">
        <v>29</v>
      </c>
      <c r="F32" s="12" t="s">
        <v>29</v>
      </c>
      <c r="G32" s="12">
        <f t="shared" si="1"/>
        <v>3</v>
      </c>
      <c r="I32" s="12" t="s">
        <v>29</v>
      </c>
      <c r="J32" s="12" t="s">
        <v>29</v>
      </c>
      <c r="K32" s="12" t="s">
        <v>29</v>
      </c>
      <c r="L32" s="12" t="s">
        <v>29</v>
      </c>
      <c r="M32" s="12" t="s">
        <v>29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</row>
    <row r="33" spans="1:19">
      <c r="A33" s="11">
        <v>5312</v>
      </c>
      <c r="B33" s="13" t="s">
        <v>47</v>
      </c>
      <c r="C33" s="12">
        <v>73</v>
      </c>
      <c r="D33" s="12">
        <v>9</v>
      </c>
      <c r="E33" s="12">
        <v>2</v>
      </c>
      <c r="F33" s="12" t="s">
        <v>29</v>
      </c>
      <c r="G33" s="12">
        <f t="shared" si="1"/>
        <v>84</v>
      </c>
      <c r="I33" s="12">
        <v>1</v>
      </c>
      <c r="J33" s="12">
        <v>1</v>
      </c>
      <c r="K33" s="12">
        <v>83</v>
      </c>
      <c r="L33" s="12" t="s">
        <v>29</v>
      </c>
      <c r="M33" s="12" t="s">
        <v>29</v>
      </c>
      <c r="O33" s="20">
        <f t="shared" si="2"/>
        <v>1.1904761904761905</v>
      </c>
      <c r="P33" s="20">
        <f t="shared" si="3"/>
        <v>1.1904761904761905</v>
      </c>
      <c r="Q33" s="20">
        <f t="shared" si="4"/>
        <v>98.80952380952381</v>
      </c>
      <c r="R33" s="20">
        <v>0</v>
      </c>
      <c r="S33" s="20">
        <v>0</v>
      </c>
    </row>
    <row r="34" spans="1:19">
      <c r="A34" s="11">
        <v>5314</v>
      </c>
      <c r="B34" s="13" t="s">
        <v>48</v>
      </c>
      <c r="C34" s="12">
        <v>3</v>
      </c>
      <c r="D34" s="12" t="s">
        <v>29</v>
      </c>
      <c r="E34" s="12" t="s">
        <v>29</v>
      </c>
      <c r="F34" s="12" t="s">
        <v>29</v>
      </c>
      <c r="G34" s="12">
        <f t="shared" si="1"/>
        <v>3</v>
      </c>
      <c r="I34" s="12" t="s">
        <v>29</v>
      </c>
      <c r="J34" s="12" t="s">
        <v>29</v>
      </c>
      <c r="K34" s="12">
        <v>3</v>
      </c>
      <c r="L34" s="12" t="s">
        <v>29</v>
      </c>
      <c r="M34" s="12" t="s">
        <v>29</v>
      </c>
      <c r="O34" s="20">
        <v>0</v>
      </c>
      <c r="P34" s="20">
        <v>0</v>
      </c>
      <c r="Q34" s="20">
        <f t="shared" si="4"/>
        <v>100</v>
      </c>
      <c r="R34" s="20">
        <v>0</v>
      </c>
      <c r="S34" s="20">
        <v>0</v>
      </c>
    </row>
    <row r="35" spans="1:19">
      <c r="A35" s="11">
        <v>5319</v>
      </c>
      <c r="B35" s="13" t="s">
        <v>49</v>
      </c>
      <c r="C35" s="12">
        <v>39</v>
      </c>
      <c r="D35" s="12">
        <v>2</v>
      </c>
      <c r="E35" s="12" t="s">
        <v>29</v>
      </c>
      <c r="F35" s="12" t="s">
        <v>29</v>
      </c>
      <c r="G35" s="12">
        <f t="shared" si="1"/>
        <v>41</v>
      </c>
      <c r="I35" s="12">
        <v>10</v>
      </c>
      <c r="J35" s="12" t="s">
        <v>29</v>
      </c>
      <c r="K35" s="12">
        <v>40</v>
      </c>
      <c r="L35" s="12" t="s">
        <v>29</v>
      </c>
      <c r="M35" s="12">
        <v>3</v>
      </c>
      <c r="O35" s="20">
        <f t="shared" si="2"/>
        <v>24.390243902439025</v>
      </c>
      <c r="P35" s="20">
        <v>0</v>
      </c>
      <c r="Q35" s="20">
        <f t="shared" si="4"/>
        <v>97.560975609756099</v>
      </c>
      <c r="R35" s="20">
        <v>0</v>
      </c>
      <c r="S35" s="20">
        <f t="shared" si="6"/>
        <v>7.3170731707317067</v>
      </c>
    </row>
    <row r="36" spans="1:19">
      <c r="A36" s="11">
        <v>5399</v>
      </c>
      <c r="B36" s="13" t="s">
        <v>50</v>
      </c>
      <c r="C36" s="12">
        <v>1</v>
      </c>
      <c r="D36" s="12" t="s">
        <v>29</v>
      </c>
      <c r="E36" s="12" t="s">
        <v>29</v>
      </c>
      <c r="F36" s="12" t="s">
        <v>29</v>
      </c>
      <c r="G36" s="12">
        <f t="shared" si="1"/>
        <v>1</v>
      </c>
      <c r="I36" s="12" t="s">
        <v>29</v>
      </c>
      <c r="J36" s="12" t="s">
        <v>29</v>
      </c>
      <c r="K36" s="12">
        <v>1</v>
      </c>
      <c r="L36" s="12" t="s">
        <v>29</v>
      </c>
      <c r="M36" s="12" t="s">
        <v>29</v>
      </c>
      <c r="O36" s="20">
        <v>0</v>
      </c>
      <c r="P36" s="20">
        <v>0</v>
      </c>
      <c r="Q36" s="20">
        <f t="shared" si="4"/>
        <v>100</v>
      </c>
      <c r="R36" s="20">
        <v>0</v>
      </c>
      <c r="S36" s="20">
        <v>0</v>
      </c>
    </row>
    <row r="37" spans="1:19">
      <c r="A37" s="11">
        <v>5401</v>
      </c>
      <c r="B37" s="13" t="s">
        <v>52</v>
      </c>
      <c r="C37" s="12">
        <v>849</v>
      </c>
      <c r="D37" s="12">
        <v>235</v>
      </c>
      <c r="E37" s="12" t="s">
        <v>29</v>
      </c>
      <c r="F37" s="12" t="s">
        <v>29</v>
      </c>
      <c r="G37" s="12">
        <f t="shared" si="1"/>
        <v>1084</v>
      </c>
      <c r="I37" s="12">
        <v>1040</v>
      </c>
      <c r="J37" s="12">
        <v>873</v>
      </c>
      <c r="K37" s="12">
        <v>1082</v>
      </c>
      <c r="L37" s="12">
        <v>7</v>
      </c>
      <c r="M37" s="12">
        <v>188</v>
      </c>
      <c r="O37" s="20">
        <f t="shared" si="2"/>
        <v>95.9409594095941</v>
      </c>
      <c r="P37" s="20">
        <f t="shared" si="3"/>
        <v>80.535055350553506</v>
      </c>
      <c r="Q37" s="20">
        <f t="shared" si="4"/>
        <v>99.815498154981555</v>
      </c>
      <c r="R37" s="20">
        <f t="shared" si="5"/>
        <v>0.64575645756457567</v>
      </c>
      <c r="S37" s="20">
        <f t="shared" si="6"/>
        <v>17.343173431734318</v>
      </c>
    </row>
    <row r="38" spans="1:19">
      <c r="A38" s="11">
        <v>5411</v>
      </c>
      <c r="B38" s="13" t="s">
        <v>53</v>
      </c>
      <c r="C38" s="12">
        <v>39</v>
      </c>
      <c r="D38" s="12">
        <v>8</v>
      </c>
      <c r="E38" s="12" t="s">
        <v>29</v>
      </c>
      <c r="F38" s="12" t="s">
        <v>29</v>
      </c>
      <c r="G38" s="12">
        <f t="shared" si="1"/>
        <v>47</v>
      </c>
      <c r="I38" s="12">
        <v>12</v>
      </c>
      <c r="J38" s="12">
        <v>2</v>
      </c>
      <c r="K38" s="12">
        <v>47</v>
      </c>
      <c r="L38" s="12" t="s">
        <v>29</v>
      </c>
      <c r="M38" s="12">
        <v>1</v>
      </c>
      <c r="O38" s="20">
        <f t="shared" si="2"/>
        <v>25.531914893617021</v>
      </c>
      <c r="P38" s="20">
        <f t="shared" si="3"/>
        <v>4.2553191489361701</v>
      </c>
      <c r="Q38" s="20">
        <f>K38/G38*100</f>
        <v>100</v>
      </c>
      <c r="R38" s="20">
        <v>0</v>
      </c>
      <c r="S38" s="20">
        <f t="shared" si="6"/>
        <v>2.1276595744680851</v>
      </c>
    </row>
    <row r="39" spans="1:19">
      <c r="A39" s="11">
        <v>5413</v>
      </c>
      <c r="B39" s="13" t="s">
        <v>54</v>
      </c>
      <c r="C39" s="12">
        <v>4</v>
      </c>
      <c r="D39" s="12">
        <v>2</v>
      </c>
      <c r="E39" s="12" t="s">
        <v>29</v>
      </c>
      <c r="F39" s="12" t="s">
        <v>29</v>
      </c>
      <c r="G39" s="12">
        <f t="shared" si="1"/>
        <v>6</v>
      </c>
      <c r="I39" s="12">
        <v>1</v>
      </c>
      <c r="J39" s="12" t="s">
        <v>29</v>
      </c>
      <c r="K39" s="12">
        <v>6</v>
      </c>
      <c r="L39" s="12" t="s">
        <v>29</v>
      </c>
      <c r="M39" s="12">
        <v>1</v>
      </c>
      <c r="O39" s="20">
        <f t="shared" si="2"/>
        <v>16.666666666666664</v>
      </c>
      <c r="P39" s="20">
        <v>0</v>
      </c>
      <c r="Q39" s="20">
        <f t="shared" si="4"/>
        <v>100</v>
      </c>
      <c r="R39" s="20">
        <v>0</v>
      </c>
      <c r="S39" s="20">
        <f t="shared" si="6"/>
        <v>16.666666666666664</v>
      </c>
    </row>
    <row r="40" spans="1:19">
      <c r="A40" s="11">
        <v>5418</v>
      </c>
      <c r="B40" s="13" t="s">
        <v>55</v>
      </c>
      <c r="C40" s="12">
        <v>41</v>
      </c>
      <c r="D40" s="12">
        <v>12</v>
      </c>
      <c r="E40" s="12" t="s">
        <v>29</v>
      </c>
      <c r="F40" s="12" t="s">
        <v>29</v>
      </c>
      <c r="G40" s="12">
        <f t="shared" si="1"/>
        <v>53</v>
      </c>
      <c r="I40" s="12">
        <v>30</v>
      </c>
      <c r="J40" s="12">
        <v>26</v>
      </c>
      <c r="K40" s="12">
        <v>53</v>
      </c>
      <c r="L40" s="12" t="s">
        <v>29</v>
      </c>
      <c r="M40" s="12">
        <v>10</v>
      </c>
      <c r="O40" s="20">
        <f t="shared" si="2"/>
        <v>56.60377358490566</v>
      </c>
      <c r="P40" s="20">
        <f t="shared" si="3"/>
        <v>49.056603773584904</v>
      </c>
      <c r="Q40" s="20">
        <f t="shared" si="4"/>
        <v>100</v>
      </c>
      <c r="R40" s="20">
        <v>0</v>
      </c>
      <c r="S40" s="20">
        <f t="shared" si="6"/>
        <v>18.867924528301888</v>
      </c>
    </row>
    <row r="41" spans="1:19">
      <c r="A41" s="11">
        <v>5486</v>
      </c>
      <c r="B41" s="13" t="s">
        <v>56</v>
      </c>
      <c r="C41" s="12">
        <v>37</v>
      </c>
      <c r="D41" s="12">
        <v>4</v>
      </c>
      <c r="E41" s="12" t="s">
        <v>29</v>
      </c>
      <c r="F41" s="12" t="s">
        <v>29</v>
      </c>
      <c r="G41" s="12">
        <f t="shared" si="1"/>
        <v>41</v>
      </c>
      <c r="I41" s="12">
        <v>33</v>
      </c>
      <c r="J41" s="12">
        <v>22</v>
      </c>
      <c r="K41" s="12">
        <v>41</v>
      </c>
      <c r="L41" s="12" t="s">
        <v>29</v>
      </c>
      <c r="M41" s="12">
        <v>26</v>
      </c>
      <c r="O41" s="20">
        <f t="shared" si="2"/>
        <v>80.487804878048792</v>
      </c>
      <c r="P41" s="20">
        <f t="shared" si="3"/>
        <v>53.658536585365859</v>
      </c>
      <c r="Q41" s="20">
        <f t="shared" si="4"/>
        <v>100</v>
      </c>
      <c r="R41" s="20">
        <v>0</v>
      </c>
      <c r="S41" s="20">
        <f t="shared" si="6"/>
        <v>63.414634146341463</v>
      </c>
    </row>
    <row r="42" spans="1:19">
      <c r="A42" s="11">
        <v>5487</v>
      </c>
      <c r="B42" s="13" t="s">
        <v>57</v>
      </c>
      <c r="C42" s="12">
        <v>886</v>
      </c>
      <c r="D42" s="12">
        <v>252</v>
      </c>
      <c r="E42" s="12" t="s">
        <v>29</v>
      </c>
      <c r="F42" s="12" t="s">
        <v>29</v>
      </c>
      <c r="G42" s="12">
        <f t="shared" si="1"/>
        <v>1138</v>
      </c>
      <c r="I42" s="12">
        <v>1082</v>
      </c>
      <c r="J42" s="12">
        <v>880</v>
      </c>
      <c r="K42" s="12">
        <v>1134</v>
      </c>
      <c r="L42" s="12">
        <v>12</v>
      </c>
      <c r="M42" s="12">
        <v>350</v>
      </c>
      <c r="O42" s="20">
        <f t="shared" si="2"/>
        <v>95.079086115992979</v>
      </c>
      <c r="P42" s="20">
        <f t="shared" si="3"/>
        <v>77.328646748681891</v>
      </c>
      <c r="Q42" s="20">
        <f t="shared" si="4"/>
        <v>99.648506151142357</v>
      </c>
      <c r="R42" s="20">
        <f>L42/G42*100</f>
        <v>1.0544815465729349</v>
      </c>
      <c r="S42" s="20">
        <f t="shared" si="6"/>
        <v>30.755711775043938</v>
      </c>
    </row>
    <row r="43" spans="1:19">
      <c r="A43" s="11">
        <v>5488</v>
      </c>
      <c r="B43" s="13" t="s">
        <v>58</v>
      </c>
      <c r="C43" s="12">
        <v>6</v>
      </c>
      <c r="D43" s="12">
        <v>6</v>
      </c>
      <c r="E43" s="12" t="s">
        <v>29</v>
      </c>
      <c r="F43" s="12" t="s">
        <v>29</v>
      </c>
      <c r="G43" s="12">
        <f t="shared" si="1"/>
        <v>12</v>
      </c>
      <c r="I43" s="12">
        <v>11</v>
      </c>
      <c r="J43" s="12">
        <v>10</v>
      </c>
      <c r="K43" s="12">
        <v>12</v>
      </c>
      <c r="L43" s="12" t="s">
        <v>29</v>
      </c>
      <c r="M43" s="12">
        <v>8</v>
      </c>
      <c r="O43" s="20">
        <f t="shared" si="2"/>
        <v>91.666666666666657</v>
      </c>
      <c r="P43" s="20">
        <f t="shared" si="3"/>
        <v>83.333333333333343</v>
      </c>
      <c r="Q43" s="20">
        <f t="shared" si="4"/>
        <v>100</v>
      </c>
      <c r="R43" s="20">
        <v>0</v>
      </c>
      <c r="S43" s="20">
        <f t="shared" si="6"/>
        <v>66.666666666666657</v>
      </c>
    </row>
    <row r="44" spans="1:19">
      <c r="A44" s="11">
        <v>5492</v>
      </c>
      <c r="B44" s="13" t="s">
        <v>59</v>
      </c>
      <c r="C44" s="12">
        <v>1243</v>
      </c>
      <c r="D44" s="12">
        <v>94</v>
      </c>
      <c r="E44" s="12" t="s">
        <v>29</v>
      </c>
      <c r="F44" s="12" t="s">
        <v>29</v>
      </c>
      <c r="G44" s="12">
        <f t="shared" si="1"/>
        <v>1337</v>
      </c>
      <c r="I44" s="12">
        <v>1272</v>
      </c>
      <c r="J44" s="12">
        <v>725</v>
      </c>
      <c r="K44" s="12">
        <v>1336</v>
      </c>
      <c r="L44" s="12">
        <v>30</v>
      </c>
      <c r="M44" s="12">
        <v>59</v>
      </c>
      <c r="O44" s="20">
        <f t="shared" si="2"/>
        <v>95.138369483919234</v>
      </c>
      <c r="P44" s="20">
        <f t="shared" si="3"/>
        <v>54.225878833208675</v>
      </c>
      <c r="Q44" s="20">
        <f t="shared" si="4"/>
        <v>99.925205684367995</v>
      </c>
      <c r="R44" s="20">
        <f t="shared" si="5"/>
        <v>2.2438294689603588</v>
      </c>
      <c r="S44" s="20">
        <f t="shared" si="6"/>
        <v>4.4128646222887067</v>
      </c>
    </row>
    <row r="45" spans="1:19">
      <c r="A45" s="11">
        <v>5493</v>
      </c>
      <c r="B45" s="13" t="s">
        <v>60</v>
      </c>
      <c r="C45" s="12">
        <v>170</v>
      </c>
      <c r="D45" s="12">
        <v>21</v>
      </c>
      <c r="E45" s="12" t="s">
        <v>29</v>
      </c>
      <c r="F45" s="12" t="s">
        <v>29</v>
      </c>
      <c r="G45" s="12">
        <f t="shared" si="1"/>
        <v>191</v>
      </c>
      <c r="I45" s="12">
        <v>77</v>
      </c>
      <c r="J45" s="12">
        <v>44</v>
      </c>
      <c r="K45" s="12">
        <v>188</v>
      </c>
      <c r="L45" s="12" t="s">
        <v>29</v>
      </c>
      <c r="M45" s="12">
        <v>20</v>
      </c>
      <c r="O45" s="20">
        <f t="shared" si="2"/>
        <v>40.31413612565445</v>
      </c>
      <c r="P45" s="20">
        <f t="shared" si="3"/>
        <v>23.036649214659686</v>
      </c>
      <c r="Q45" s="20">
        <f t="shared" si="4"/>
        <v>98.429319371727757</v>
      </c>
      <c r="R45" s="20">
        <v>0</v>
      </c>
      <c r="S45" s="20">
        <f t="shared" si="6"/>
        <v>10.471204188481675</v>
      </c>
    </row>
    <row r="46" spans="1:19">
      <c r="A46" s="11">
        <v>5501</v>
      </c>
      <c r="B46" s="13" t="s">
        <v>62</v>
      </c>
      <c r="C46" s="12">
        <v>54</v>
      </c>
      <c r="D46" s="12">
        <v>13</v>
      </c>
      <c r="E46" s="12" t="s">
        <v>29</v>
      </c>
      <c r="F46" s="12" t="s">
        <v>29</v>
      </c>
      <c r="G46" s="12">
        <f t="shared" si="1"/>
        <v>67</v>
      </c>
      <c r="I46" s="12">
        <v>9</v>
      </c>
      <c r="J46" s="12">
        <v>2</v>
      </c>
      <c r="K46" s="12">
        <v>67</v>
      </c>
      <c r="L46" s="12" t="s">
        <v>29</v>
      </c>
      <c r="M46" s="12" t="s">
        <v>29</v>
      </c>
      <c r="O46" s="20">
        <f t="shared" si="2"/>
        <v>13.432835820895523</v>
      </c>
      <c r="P46" s="20">
        <f t="shared" si="3"/>
        <v>2.9850746268656714</v>
      </c>
      <c r="Q46" s="20">
        <f t="shared" si="4"/>
        <v>100</v>
      </c>
      <c r="R46" s="20">
        <v>0</v>
      </c>
      <c r="S46" s="20">
        <v>0</v>
      </c>
    </row>
    <row r="47" spans="1:19">
      <c r="A47" s="11">
        <v>5502</v>
      </c>
      <c r="B47" s="13" t="s">
        <v>63</v>
      </c>
      <c r="C47" s="12">
        <v>78</v>
      </c>
      <c r="D47" s="12">
        <v>6</v>
      </c>
      <c r="E47" s="12">
        <v>1</v>
      </c>
      <c r="F47" s="12" t="s">
        <v>29</v>
      </c>
      <c r="G47" s="12">
        <f t="shared" si="1"/>
        <v>85</v>
      </c>
      <c r="I47" s="12">
        <v>6</v>
      </c>
      <c r="J47" s="12">
        <v>1</v>
      </c>
      <c r="K47" s="12">
        <v>84</v>
      </c>
      <c r="L47" s="12" t="s">
        <v>29</v>
      </c>
      <c r="M47" s="12">
        <v>4</v>
      </c>
      <c r="O47" s="20">
        <f t="shared" si="2"/>
        <v>7.0588235294117645</v>
      </c>
      <c r="P47" s="20">
        <f t="shared" si="3"/>
        <v>1.1764705882352942</v>
      </c>
      <c r="Q47" s="20">
        <f t="shared" si="4"/>
        <v>98.82352941176471</v>
      </c>
      <c r="R47" s="20">
        <v>0</v>
      </c>
      <c r="S47" s="20">
        <f t="shared" si="6"/>
        <v>4.7058823529411766</v>
      </c>
    </row>
    <row r="48" spans="1:19">
      <c r="A48" s="11">
        <v>5503</v>
      </c>
      <c r="B48" s="13" t="s">
        <v>64</v>
      </c>
      <c r="C48" s="12">
        <v>28</v>
      </c>
      <c r="D48" s="12">
        <v>2</v>
      </c>
      <c r="E48" s="12" t="s">
        <v>29</v>
      </c>
      <c r="F48" s="12" t="s">
        <v>29</v>
      </c>
      <c r="G48" s="12">
        <f t="shared" si="1"/>
        <v>30</v>
      </c>
      <c r="I48" s="12">
        <v>2</v>
      </c>
      <c r="J48" s="12" t="s">
        <v>29</v>
      </c>
      <c r="K48" s="12">
        <v>27</v>
      </c>
      <c r="L48" s="12" t="s">
        <v>29</v>
      </c>
      <c r="M48" s="12">
        <v>1</v>
      </c>
      <c r="O48" s="20">
        <f t="shared" si="2"/>
        <v>6.666666666666667</v>
      </c>
      <c r="P48" s="20">
        <v>0</v>
      </c>
      <c r="Q48" s="20">
        <f t="shared" si="4"/>
        <v>90</v>
      </c>
      <c r="R48" s="20">
        <v>0</v>
      </c>
      <c r="S48" s="20">
        <f t="shared" si="6"/>
        <v>3.3333333333333335</v>
      </c>
    </row>
    <row r="49" spans="1:19">
      <c r="A49" s="11">
        <v>5504</v>
      </c>
      <c r="B49" s="13" t="s">
        <v>65</v>
      </c>
      <c r="C49" s="12">
        <v>30</v>
      </c>
      <c r="D49" s="12">
        <v>2</v>
      </c>
      <c r="E49" s="12" t="s">
        <v>29</v>
      </c>
      <c r="F49" s="12" t="s">
        <v>29</v>
      </c>
      <c r="G49" s="12">
        <f t="shared" si="1"/>
        <v>32</v>
      </c>
      <c r="I49" s="12" t="s">
        <v>29</v>
      </c>
      <c r="J49" s="12" t="s">
        <v>29</v>
      </c>
      <c r="K49" s="12">
        <v>28</v>
      </c>
      <c r="L49" s="12" t="s">
        <v>29</v>
      </c>
      <c r="M49" s="12" t="s">
        <v>29</v>
      </c>
      <c r="O49" s="20">
        <v>0</v>
      </c>
      <c r="P49" s="20">
        <v>0</v>
      </c>
      <c r="Q49" s="20">
        <f t="shared" si="4"/>
        <v>87.5</v>
      </c>
      <c r="R49" s="20">
        <v>0</v>
      </c>
      <c r="S49" s="20">
        <v>0</v>
      </c>
    </row>
    <row r="50" spans="1:19">
      <c r="A50" s="11">
        <v>5505</v>
      </c>
      <c r="B50" s="13" t="s">
        <v>66</v>
      </c>
      <c r="C50" s="12">
        <v>37</v>
      </c>
      <c r="D50" s="12">
        <v>7</v>
      </c>
      <c r="E50" s="12" t="s">
        <v>29</v>
      </c>
      <c r="F50" s="12" t="s">
        <v>29</v>
      </c>
      <c r="G50" s="12">
        <f t="shared" si="1"/>
        <v>44</v>
      </c>
      <c r="I50" s="12" t="s">
        <v>29</v>
      </c>
      <c r="J50" s="12" t="s">
        <v>29</v>
      </c>
      <c r="K50" s="12">
        <v>42</v>
      </c>
      <c r="L50" s="12" t="s">
        <v>29</v>
      </c>
      <c r="M50" s="12" t="s">
        <v>29</v>
      </c>
      <c r="O50" s="20">
        <v>0</v>
      </c>
      <c r="P50" s="20">
        <v>0</v>
      </c>
      <c r="Q50" s="20">
        <f t="shared" si="4"/>
        <v>95.454545454545453</v>
      </c>
      <c r="R50" s="20">
        <v>0</v>
      </c>
      <c r="S50" s="20">
        <v>0</v>
      </c>
    </row>
    <row r="51" spans="1:19">
      <c r="A51" s="11">
        <v>5601</v>
      </c>
      <c r="B51" s="13" t="s">
        <v>68</v>
      </c>
      <c r="C51" s="12">
        <v>42</v>
      </c>
      <c r="D51" s="12">
        <v>12</v>
      </c>
      <c r="E51" s="12" t="s">
        <v>29</v>
      </c>
      <c r="F51" s="12" t="s">
        <v>29</v>
      </c>
      <c r="G51" s="12">
        <f t="shared" si="1"/>
        <v>54</v>
      </c>
      <c r="I51" s="12">
        <v>1</v>
      </c>
      <c r="J51" s="12" t="s">
        <v>29</v>
      </c>
      <c r="K51" s="12">
        <v>52</v>
      </c>
      <c r="L51" s="12" t="s">
        <v>29</v>
      </c>
      <c r="M51" s="12" t="s">
        <v>29</v>
      </c>
      <c r="O51" s="20">
        <f t="shared" si="2"/>
        <v>1.8518518518518516</v>
      </c>
      <c r="P51" s="20">
        <v>0</v>
      </c>
      <c r="Q51" s="20">
        <f t="shared" si="4"/>
        <v>96.296296296296291</v>
      </c>
      <c r="R51" s="20">
        <v>0</v>
      </c>
      <c r="S51" s="20">
        <v>0</v>
      </c>
    </row>
    <row r="52" spans="1:19">
      <c r="A52" s="11">
        <v>5602</v>
      </c>
      <c r="B52" s="13" t="s">
        <v>69</v>
      </c>
      <c r="C52" s="12">
        <v>4</v>
      </c>
      <c r="D52" s="12" t="s">
        <v>29</v>
      </c>
      <c r="E52" s="12" t="s">
        <v>29</v>
      </c>
      <c r="F52" s="12" t="s">
        <v>29</v>
      </c>
      <c r="G52" s="12">
        <f t="shared" si="1"/>
        <v>4</v>
      </c>
      <c r="I52" s="12" t="s">
        <v>29</v>
      </c>
      <c r="J52" s="12" t="s">
        <v>29</v>
      </c>
      <c r="K52" s="12">
        <v>4</v>
      </c>
      <c r="L52" s="12" t="s">
        <v>29</v>
      </c>
      <c r="M52" s="12" t="s">
        <v>29</v>
      </c>
      <c r="O52" s="20">
        <v>0</v>
      </c>
      <c r="P52" s="20">
        <v>0</v>
      </c>
      <c r="Q52" s="20">
        <f t="shared" si="4"/>
        <v>100</v>
      </c>
      <c r="R52" s="20">
        <v>0</v>
      </c>
      <c r="S52" s="20">
        <v>0</v>
      </c>
    </row>
    <row r="53" spans="1:19">
      <c r="A53" s="11">
        <v>5603</v>
      </c>
      <c r="B53" s="13" t="s">
        <v>70</v>
      </c>
      <c r="C53" s="12">
        <v>34</v>
      </c>
      <c r="D53" s="12">
        <v>8</v>
      </c>
      <c r="E53" s="12" t="s">
        <v>29</v>
      </c>
      <c r="F53" s="12" t="s">
        <v>29</v>
      </c>
      <c r="G53" s="12">
        <f t="shared" si="1"/>
        <v>42</v>
      </c>
      <c r="I53" s="12">
        <v>2</v>
      </c>
      <c r="J53" s="12" t="s">
        <v>29</v>
      </c>
      <c r="K53" s="12">
        <v>35</v>
      </c>
      <c r="L53" s="12" t="s">
        <v>29</v>
      </c>
      <c r="M53" s="12" t="s">
        <v>29</v>
      </c>
      <c r="O53" s="20">
        <f t="shared" si="2"/>
        <v>4.7619047619047619</v>
      </c>
      <c r="P53" s="20">
        <v>0</v>
      </c>
      <c r="Q53" s="20">
        <f t="shared" si="4"/>
        <v>83.333333333333343</v>
      </c>
      <c r="R53" s="20">
        <v>0</v>
      </c>
      <c r="S53" s="20">
        <v>0</v>
      </c>
    </row>
    <row r="54" spans="1:19">
      <c r="A54" s="11">
        <v>5604</v>
      </c>
      <c r="B54" s="13" t="s">
        <v>71</v>
      </c>
      <c r="C54" s="12">
        <v>44</v>
      </c>
      <c r="D54" s="12">
        <v>5</v>
      </c>
      <c r="E54" s="12" t="s">
        <v>29</v>
      </c>
      <c r="F54" s="12" t="s">
        <v>29</v>
      </c>
      <c r="G54" s="12">
        <f t="shared" si="1"/>
        <v>49</v>
      </c>
      <c r="I54" s="12" t="s">
        <v>29</v>
      </c>
      <c r="J54" s="12" t="s">
        <v>29</v>
      </c>
      <c r="K54" s="12">
        <v>43</v>
      </c>
      <c r="L54" s="12" t="s">
        <v>29</v>
      </c>
      <c r="M54" s="12">
        <v>3</v>
      </c>
      <c r="O54" s="20">
        <v>0</v>
      </c>
      <c r="P54" s="20">
        <v>0</v>
      </c>
      <c r="Q54" s="20">
        <f t="shared" si="4"/>
        <v>87.755102040816325</v>
      </c>
      <c r="R54" s="20">
        <v>0</v>
      </c>
      <c r="S54" s="20">
        <f t="shared" si="6"/>
        <v>6.1224489795918364</v>
      </c>
    </row>
    <row r="55" spans="1:19">
      <c r="A55" s="11">
        <v>5605</v>
      </c>
      <c r="B55" s="13" t="s">
        <v>72</v>
      </c>
      <c r="C55" s="12">
        <v>23</v>
      </c>
      <c r="D55" s="12">
        <v>3</v>
      </c>
      <c r="E55" s="12" t="s">
        <v>29</v>
      </c>
      <c r="F55" s="12" t="s">
        <v>29</v>
      </c>
      <c r="G55" s="12">
        <f t="shared" si="1"/>
        <v>26</v>
      </c>
      <c r="I55" s="12">
        <v>1</v>
      </c>
      <c r="J55" s="12" t="s">
        <v>29</v>
      </c>
      <c r="K55" s="12">
        <v>25</v>
      </c>
      <c r="L55" s="12" t="s">
        <v>29</v>
      </c>
      <c r="M55" s="12">
        <v>1</v>
      </c>
      <c r="O55" s="20">
        <f t="shared" si="2"/>
        <v>3.8461538461538463</v>
      </c>
      <c r="P55" s="20">
        <v>0</v>
      </c>
      <c r="Q55" s="20">
        <f t="shared" si="4"/>
        <v>96.15384615384616</v>
      </c>
      <c r="R55" s="20">
        <v>0</v>
      </c>
      <c r="S55" s="20">
        <f t="shared" si="6"/>
        <v>3.8461538461538463</v>
      </c>
    </row>
    <row r="56" spans="1:19">
      <c r="A56" s="11">
        <v>5606</v>
      </c>
      <c r="B56" s="13" t="s">
        <v>73</v>
      </c>
      <c r="C56" s="12">
        <v>198</v>
      </c>
      <c r="D56" s="12">
        <v>27</v>
      </c>
      <c r="E56" s="12">
        <v>1</v>
      </c>
      <c r="F56" s="12" t="s">
        <v>29</v>
      </c>
      <c r="G56" s="12">
        <f t="shared" si="1"/>
        <v>226</v>
      </c>
      <c r="I56" s="12">
        <v>147</v>
      </c>
      <c r="J56" s="12">
        <v>96</v>
      </c>
      <c r="K56" s="12">
        <v>225</v>
      </c>
      <c r="L56" s="12">
        <v>2</v>
      </c>
      <c r="M56" s="12">
        <v>10</v>
      </c>
      <c r="O56" s="20">
        <f t="shared" si="2"/>
        <v>65.044247787610615</v>
      </c>
      <c r="P56" s="20">
        <f t="shared" si="3"/>
        <v>42.477876106194692</v>
      </c>
      <c r="Q56" s="20">
        <f t="shared" si="4"/>
        <v>99.557522123893804</v>
      </c>
      <c r="R56" s="20">
        <f t="shared" si="5"/>
        <v>0.88495575221238942</v>
      </c>
      <c r="S56" s="20">
        <f t="shared" si="6"/>
        <v>4.4247787610619467</v>
      </c>
    </row>
    <row r="57" spans="1:19">
      <c r="A57" s="11">
        <v>5607</v>
      </c>
      <c r="B57" s="13" t="s">
        <v>74</v>
      </c>
      <c r="C57" s="12">
        <v>123</v>
      </c>
      <c r="D57" s="12">
        <v>10</v>
      </c>
      <c r="E57" s="12" t="s">
        <v>29</v>
      </c>
      <c r="F57" s="12" t="s">
        <v>29</v>
      </c>
      <c r="G57" s="12">
        <f t="shared" si="1"/>
        <v>133</v>
      </c>
      <c r="I57" s="12">
        <v>61</v>
      </c>
      <c r="J57" s="12">
        <v>42</v>
      </c>
      <c r="K57" s="12">
        <v>133</v>
      </c>
      <c r="L57" s="12">
        <v>1</v>
      </c>
      <c r="M57" s="12">
        <v>33</v>
      </c>
      <c r="O57" s="20">
        <f t="shared" si="2"/>
        <v>45.864661654135332</v>
      </c>
      <c r="P57" s="20">
        <f t="shared" si="3"/>
        <v>31.578947368421051</v>
      </c>
      <c r="Q57" s="20">
        <f t="shared" si="4"/>
        <v>100</v>
      </c>
      <c r="R57" s="20">
        <f t="shared" si="5"/>
        <v>0.75187969924812026</v>
      </c>
      <c r="S57" s="20">
        <f t="shared" si="6"/>
        <v>24.81203007518797</v>
      </c>
    </row>
    <row r="58" spans="1:19">
      <c r="A58" s="11">
        <v>5608</v>
      </c>
      <c r="B58" s="13" t="s">
        <v>75</v>
      </c>
      <c r="C58" s="12">
        <v>7</v>
      </c>
      <c r="D58" s="12">
        <v>10</v>
      </c>
      <c r="E58" s="12" t="s">
        <v>29</v>
      </c>
      <c r="F58" s="12" t="s">
        <v>29</v>
      </c>
      <c r="G58" s="12">
        <f t="shared" si="1"/>
        <v>17</v>
      </c>
      <c r="I58" s="12">
        <v>1</v>
      </c>
      <c r="J58" s="12">
        <v>1</v>
      </c>
      <c r="K58" s="12">
        <v>17</v>
      </c>
      <c r="L58" s="12" t="s">
        <v>29</v>
      </c>
      <c r="M58" s="12" t="s">
        <v>29</v>
      </c>
      <c r="O58" s="20">
        <f t="shared" si="2"/>
        <v>5.8823529411764701</v>
      </c>
      <c r="P58" s="20">
        <f t="shared" si="3"/>
        <v>5.8823529411764701</v>
      </c>
      <c r="Q58" s="20">
        <f t="shared" si="4"/>
        <v>100</v>
      </c>
      <c r="R58" s="20">
        <v>0</v>
      </c>
      <c r="S58" s="20">
        <v>0</v>
      </c>
    </row>
    <row r="59" spans="1:19">
      <c r="A59" s="11">
        <v>5610</v>
      </c>
      <c r="B59" s="13" t="s">
        <v>76</v>
      </c>
      <c r="C59" s="12">
        <v>15</v>
      </c>
      <c r="D59" s="12">
        <v>10</v>
      </c>
      <c r="E59" s="12" t="s">
        <v>29</v>
      </c>
      <c r="F59" s="12" t="s">
        <v>29</v>
      </c>
      <c r="G59" s="12">
        <f t="shared" si="1"/>
        <v>25</v>
      </c>
      <c r="I59" s="12">
        <v>17</v>
      </c>
      <c r="J59" s="12">
        <v>2</v>
      </c>
      <c r="K59" s="12">
        <v>21</v>
      </c>
      <c r="L59" s="12" t="s">
        <v>29</v>
      </c>
      <c r="M59" s="12">
        <v>3</v>
      </c>
      <c r="O59" s="20">
        <f t="shared" si="2"/>
        <v>68</v>
      </c>
      <c r="P59" s="20">
        <f t="shared" si="3"/>
        <v>8</v>
      </c>
      <c r="Q59" s="20">
        <f t="shared" si="4"/>
        <v>84</v>
      </c>
      <c r="R59" s="20">
        <v>0</v>
      </c>
      <c r="S59" s="20">
        <f t="shared" si="6"/>
        <v>12</v>
      </c>
    </row>
    <row r="60" spans="1:19">
      <c r="A60" s="11">
        <v>5611</v>
      </c>
      <c r="B60" s="13" t="s">
        <v>77</v>
      </c>
      <c r="C60" s="12">
        <v>27</v>
      </c>
      <c r="D60" s="12">
        <v>2</v>
      </c>
      <c r="E60" s="12" t="s">
        <v>29</v>
      </c>
      <c r="F60" s="12" t="s">
        <v>29</v>
      </c>
      <c r="G60" s="12">
        <f t="shared" si="1"/>
        <v>29</v>
      </c>
      <c r="I60" s="12">
        <v>10</v>
      </c>
      <c r="J60" s="12">
        <v>1</v>
      </c>
      <c r="K60" s="12">
        <v>28</v>
      </c>
      <c r="L60" s="12" t="s">
        <v>29</v>
      </c>
      <c r="M60" s="12">
        <v>2</v>
      </c>
      <c r="O60" s="20">
        <f t="shared" si="2"/>
        <v>34.482758620689658</v>
      </c>
      <c r="P60" s="20">
        <f t="shared" si="3"/>
        <v>3.4482758620689653</v>
      </c>
      <c r="Q60" s="20">
        <f t="shared" si="4"/>
        <v>96.551724137931032</v>
      </c>
      <c r="R60" s="20">
        <v>0</v>
      </c>
      <c r="S60" s="20">
        <f t="shared" si="6"/>
        <v>6.8965517241379306</v>
      </c>
    </row>
    <row r="61" spans="1:19">
      <c r="A61" s="11">
        <v>5612</v>
      </c>
      <c r="B61" s="13" t="s">
        <v>78</v>
      </c>
      <c r="C61" s="12">
        <v>123</v>
      </c>
      <c r="D61" s="12">
        <v>8</v>
      </c>
      <c r="E61" s="12" t="s">
        <v>29</v>
      </c>
      <c r="F61" s="12" t="s">
        <v>29</v>
      </c>
      <c r="G61" s="12">
        <f t="shared" si="1"/>
        <v>131</v>
      </c>
      <c r="I61" s="12">
        <v>19</v>
      </c>
      <c r="J61" s="12">
        <v>10</v>
      </c>
      <c r="K61" s="12">
        <v>129</v>
      </c>
      <c r="L61" s="12">
        <v>2</v>
      </c>
      <c r="M61" s="12">
        <v>31</v>
      </c>
      <c r="O61" s="20">
        <f t="shared" si="2"/>
        <v>14.503816793893129</v>
      </c>
      <c r="P61" s="20">
        <f t="shared" si="3"/>
        <v>7.6335877862595423</v>
      </c>
      <c r="Q61" s="20">
        <f t="shared" si="4"/>
        <v>98.473282442748086</v>
      </c>
      <c r="R61" s="20">
        <f t="shared" si="5"/>
        <v>1.5267175572519083</v>
      </c>
      <c r="S61" s="20">
        <f t="shared" si="6"/>
        <v>23.664122137404579</v>
      </c>
    </row>
    <row r="62" spans="1:19">
      <c r="A62" s="11">
        <v>5696</v>
      </c>
      <c r="B62" s="13" t="s">
        <v>79</v>
      </c>
      <c r="C62" s="12">
        <v>32</v>
      </c>
      <c r="D62" s="12">
        <v>21</v>
      </c>
      <c r="E62" s="12" t="s">
        <v>29</v>
      </c>
      <c r="F62" s="12" t="s">
        <v>29</v>
      </c>
      <c r="G62" s="12">
        <f t="shared" si="1"/>
        <v>53</v>
      </c>
      <c r="I62" s="12">
        <v>52</v>
      </c>
      <c r="J62" s="12">
        <v>47</v>
      </c>
      <c r="K62" s="12">
        <v>53</v>
      </c>
      <c r="L62" s="12">
        <v>1</v>
      </c>
      <c r="M62" s="12">
        <v>13</v>
      </c>
      <c r="O62" s="20">
        <f t="shared" si="2"/>
        <v>98.113207547169807</v>
      </c>
      <c r="P62" s="20">
        <f t="shared" si="3"/>
        <v>88.679245283018872</v>
      </c>
      <c r="Q62" s="20">
        <f t="shared" si="4"/>
        <v>100</v>
      </c>
      <c r="R62" s="20">
        <f t="shared" si="5"/>
        <v>1.8867924528301887</v>
      </c>
      <c r="S62" s="20">
        <f t="shared" si="6"/>
        <v>24.528301886792452</v>
      </c>
    </row>
    <row r="63" spans="1:19">
      <c r="A63" s="11">
        <v>5697</v>
      </c>
      <c r="B63" s="13" t="s">
        <v>80</v>
      </c>
      <c r="C63" s="12">
        <v>1</v>
      </c>
      <c r="D63" s="12" t="s">
        <v>29</v>
      </c>
      <c r="E63" s="12" t="s">
        <v>29</v>
      </c>
      <c r="F63" s="12" t="s">
        <v>29</v>
      </c>
      <c r="G63" s="12">
        <f t="shared" si="1"/>
        <v>1</v>
      </c>
      <c r="I63" s="12">
        <v>1</v>
      </c>
      <c r="J63" s="12" t="s">
        <v>29</v>
      </c>
      <c r="K63" s="12">
        <v>1</v>
      </c>
      <c r="L63" s="12" t="s">
        <v>29</v>
      </c>
      <c r="M63" s="12" t="s">
        <v>29</v>
      </c>
      <c r="O63" s="20">
        <f t="shared" si="2"/>
        <v>100</v>
      </c>
      <c r="P63" s="20">
        <v>0</v>
      </c>
      <c r="Q63" s="20">
        <f t="shared" si="4"/>
        <v>100</v>
      </c>
      <c r="R63" s="20">
        <v>0</v>
      </c>
      <c r="S63" s="20">
        <v>0</v>
      </c>
    </row>
    <row r="64" spans="1:19">
      <c r="A64" s="11">
        <v>5698</v>
      </c>
      <c r="B64" s="13" t="s">
        <v>81</v>
      </c>
      <c r="C64" s="12">
        <v>11</v>
      </c>
      <c r="D64" s="12">
        <v>2</v>
      </c>
      <c r="E64" s="12" t="s">
        <v>29</v>
      </c>
      <c r="F64" s="12" t="s">
        <v>29</v>
      </c>
      <c r="G64" s="12">
        <f t="shared" si="1"/>
        <v>13</v>
      </c>
      <c r="I64" s="12">
        <v>4</v>
      </c>
      <c r="J64" s="12">
        <v>1</v>
      </c>
      <c r="K64" s="12">
        <v>12</v>
      </c>
      <c r="L64" s="12" t="s">
        <v>29</v>
      </c>
      <c r="M64" s="12">
        <v>4</v>
      </c>
      <c r="O64" s="20">
        <f t="shared" si="2"/>
        <v>30.76923076923077</v>
      </c>
      <c r="P64" s="20">
        <f t="shared" si="3"/>
        <v>7.6923076923076925</v>
      </c>
      <c r="Q64" s="20">
        <f t="shared" si="4"/>
        <v>92.307692307692307</v>
      </c>
      <c r="R64" s="20">
        <v>0</v>
      </c>
      <c r="S64" s="20">
        <f t="shared" si="6"/>
        <v>30.76923076923077</v>
      </c>
    </row>
    <row r="65" spans="1:19">
      <c r="A65" s="11">
        <v>5699</v>
      </c>
      <c r="B65" s="13" t="s">
        <v>82</v>
      </c>
      <c r="C65" s="12">
        <v>11</v>
      </c>
      <c r="D65" s="12">
        <v>3</v>
      </c>
      <c r="E65" s="12" t="s">
        <v>29</v>
      </c>
      <c r="F65" s="12" t="s">
        <v>29</v>
      </c>
      <c r="G65" s="12">
        <f t="shared" si="1"/>
        <v>14</v>
      </c>
      <c r="I65" s="12">
        <v>2</v>
      </c>
      <c r="J65" s="12">
        <v>1</v>
      </c>
      <c r="K65" s="12">
        <v>14</v>
      </c>
      <c r="L65" s="12" t="s">
        <v>29</v>
      </c>
      <c r="M65" s="12">
        <v>4</v>
      </c>
      <c r="O65" s="20">
        <f t="shared" si="2"/>
        <v>14.285714285714285</v>
      </c>
      <c r="P65" s="20">
        <f t="shared" si="3"/>
        <v>7.1428571428571423</v>
      </c>
      <c r="Q65" s="20">
        <f t="shared" si="4"/>
        <v>100</v>
      </c>
      <c r="R65" s="20">
        <v>0</v>
      </c>
      <c r="S65" s="20">
        <f t="shared" si="6"/>
        <v>28.571428571428569</v>
      </c>
    </row>
    <row r="66" spans="1:19">
      <c r="A66" s="11">
        <v>5701</v>
      </c>
      <c r="B66" s="13" t="s">
        <v>84</v>
      </c>
      <c r="C66" s="12">
        <v>104</v>
      </c>
      <c r="D66" s="12">
        <v>15</v>
      </c>
      <c r="E66" s="12" t="s">
        <v>29</v>
      </c>
      <c r="F66" s="12" t="s">
        <v>29</v>
      </c>
      <c r="G66" s="12">
        <f t="shared" si="1"/>
        <v>119</v>
      </c>
      <c r="I66" s="12">
        <v>88</v>
      </c>
      <c r="J66" s="12">
        <v>14</v>
      </c>
      <c r="K66" s="12">
        <v>118</v>
      </c>
      <c r="L66" s="12" t="s">
        <v>29</v>
      </c>
      <c r="M66" s="12">
        <v>11</v>
      </c>
      <c r="O66" s="20">
        <f t="shared" si="2"/>
        <v>73.94957983193278</v>
      </c>
      <c r="P66" s="20">
        <f t="shared" si="3"/>
        <v>11.76470588235294</v>
      </c>
      <c r="Q66" s="20">
        <f t="shared" si="4"/>
        <v>99.159663865546221</v>
      </c>
      <c r="R66" s="20">
        <v>0</v>
      </c>
      <c r="S66" s="20">
        <f t="shared" si="6"/>
        <v>9.2436974789915975</v>
      </c>
    </row>
    <row r="67" spans="1:19">
      <c r="A67" s="11">
        <v>5702</v>
      </c>
      <c r="B67" s="13" t="s">
        <v>85</v>
      </c>
      <c r="C67" s="12">
        <v>43</v>
      </c>
      <c r="D67" s="12">
        <v>6</v>
      </c>
      <c r="E67" s="12" t="s">
        <v>29</v>
      </c>
      <c r="F67" s="12" t="s">
        <v>29</v>
      </c>
      <c r="G67" s="12">
        <f t="shared" si="1"/>
        <v>49</v>
      </c>
      <c r="I67" s="12">
        <v>1</v>
      </c>
      <c r="J67" s="12" t="s">
        <v>29</v>
      </c>
      <c r="K67" s="12">
        <v>47</v>
      </c>
      <c r="L67" s="12" t="s">
        <v>29</v>
      </c>
      <c r="M67" s="12" t="s">
        <v>29</v>
      </c>
      <c r="O67" s="20">
        <f t="shared" si="2"/>
        <v>2.0408163265306123</v>
      </c>
      <c r="P67" s="20">
        <v>0</v>
      </c>
      <c r="Q67" s="20">
        <f t="shared" si="4"/>
        <v>95.918367346938766</v>
      </c>
      <c r="R67" s="20">
        <v>0</v>
      </c>
      <c r="S67" s="20">
        <v>0</v>
      </c>
    </row>
    <row r="68" spans="1:19">
      <c r="A68" s="11">
        <v>5703</v>
      </c>
      <c r="B68" s="13" t="s">
        <v>86</v>
      </c>
      <c r="C68" s="12">
        <v>30</v>
      </c>
      <c r="D68" s="12">
        <v>7</v>
      </c>
      <c r="E68" s="12" t="s">
        <v>29</v>
      </c>
      <c r="F68" s="12" t="s">
        <v>29</v>
      </c>
      <c r="G68" s="12">
        <f t="shared" si="1"/>
        <v>37</v>
      </c>
      <c r="I68" s="12">
        <v>25</v>
      </c>
      <c r="J68" s="12">
        <v>1</v>
      </c>
      <c r="K68" s="12">
        <v>37</v>
      </c>
      <c r="L68" s="12" t="s">
        <v>29</v>
      </c>
      <c r="M68" s="12">
        <v>2</v>
      </c>
      <c r="O68" s="20">
        <f t="shared" si="2"/>
        <v>67.567567567567565</v>
      </c>
      <c r="P68" s="20">
        <f t="shared" si="3"/>
        <v>2.7027027027027026</v>
      </c>
      <c r="Q68" s="20">
        <f t="shared" si="4"/>
        <v>100</v>
      </c>
      <c r="R68" s="20">
        <v>0</v>
      </c>
      <c r="S68" s="20">
        <f t="shared" si="6"/>
        <v>5.4054054054054053</v>
      </c>
    </row>
    <row r="69" spans="1:19">
      <c r="A69" s="11">
        <v>5801</v>
      </c>
      <c r="B69" s="13" t="s">
        <v>88</v>
      </c>
      <c r="C69" s="12">
        <v>97</v>
      </c>
      <c r="D69" s="12">
        <v>19</v>
      </c>
      <c r="E69" s="12" t="s">
        <v>29</v>
      </c>
      <c r="F69" s="12" t="s">
        <v>29</v>
      </c>
      <c r="G69" s="12">
        <f t="shared" si="1"/>
        <v>116</v>
      </c>
      <c r="I69" s="12">
        <v>98</v>
      </c>
      <c r="J69" s="12">
        <v>96</v>
      </c>
      <c r="K69" s="12">
        <v>114</v>
      </c>
      <c r="L69" s="12" t="s">
        <v>29</v>
      </c>
      <c r="M69" s="12">
        <v>1</v>
      </c>
      <c r="O69" s="20">
        <f t="shared" si="2"/>
        <v>84.482758620689651</v>
      </c>
      <c r="P69" s="20">
        <f t="shared" si="3"/>
        <v>82.758620689655174</v>
      </c>
      <c r="Q69" s="20">
        <f t="shared" si="4"/>
        <v>98.275862068965509</v>
      </c>
      <c r="R69" s="20">
        <v>0</v>
      </c>
      <c r="S69" s="20">
        <f t="shared" si="6"/>
        <v>0.86206896551724133</v>
      </c>
    </row>
    <row r="70" spans="1:19">
      <c r="A70" s="11">
        <v>5802</v>
      </c>
      <c r="B70" s="13" t="s">
        <v>44</v>
      </c>
      <c r="C70" s="12">
        <v>16</v>
      </c>
      <c r="D70" s="12">
        <v>3</v>
      </c>
      <c r="E70" s="12" t="s">
        <v>29</v>
      </c>
      <c r="F70" s="12" t="s">
        <v>29</v>
      </c>
      <c r="G70" s="12">
        <f t="shared" si="1"/>
        <v>19</v>
      </c>
      <c r="I70" s="12">
        <v>1</v>
      </c>
      <c r="J70" s="12" t="s">
        <v>29</v>
      </c>
      <c r="K70" s="12">
        <v>4</v>
      </c>
      <c r="L70" s="12" t="s">
        <v>29</v>
      </c>
      <c r="M70" s="12" t="s">
        <v>29</v>
      </c>
      <c r="O70" s="20">
        <f t="shared" si="2"/>
        <v>5.2631578947368416</v>
      </c>
      <c r="P70" s="20">
        <v>0</v>
      </c>
      <c r="Q70" s="20">
        <f t="shared" si="4"/>
        <v>21.052631578947366</v>
      </c>
      <c r="R70" s="20">
        <v>0</v>
      </c>
      <c r="S70" s="20">
        <v>0</v>
      </c>
    </row>
    <row r="71" spans="1:19">
      <c r="A71" s="11">
        <v>5803</v>
      </c>
      <c r="B71" s="13" t="s">
        <v>46</v>
      </c>
      <c r="C71" s="12">
        <v>47</v>
      </c>
      <c r="D71" s="12">
        <v>6</v>
      </c>
      <c r="E71" s="12" t="s">
        <v>29</v>
      </c>
      <c r="F71" s="12" t="s">
        <v>29</v>
      </c>
      <c r="G71" s="12">
        <f t="shared" si="1"/>
        <v>53</v>
      </c>
      <c r="I71" s="12">
        <v>11</v>
      </c>
      <c r="J71" s="12">
        <v>2</v>
      </c>
      <c r="K71" s="12">
        <v>53</v>
      </c>
      <c r="L71" s="12" t="s">
        <v>29</v>
      </c>
      <c r="M71" s="12" t="s">
        <v>29</v>
      </c>
      <c r="O71" s="20">
        <f t="shared" si="2"/>
        <v>20.754716981132077</v>
      </c>
      <c r="P71" s="20">
        <f t="shared" si="3"/>
        <v>3.7735849056603774</v>
      </c>
      <c r="Q71" s="20">
        <f t="shared" si="4"/>
        <v>100</v>
      </c>
      <c r="R71" s="20">
        <v>0</v>
      </c>
      <c r="S71" s="20">
        <v>0</v>
      </c>
    </row>
    <row r="72" spans="1:19">
      <c r="A72" s="11">
        <v>5804</v>
      </c>
      <c r="B72" s="13" t="s">
        <v>89</v>
      </c>
      <c r="C72" s="12">
        <v>79</v>
      </c>
      <c r="D72" s="12">
        <v>13</v>
      </c>
      <c r="E72" s="12" t="s">
        <v>29</v>
      </c>
      <c r="F72" s="12" t="s">
        <v>29</v>
      </c>
      <c r="G72" s="12">
        <f t="shared" si="1"/>
        <v>92</v>
      </c>
      <c r="I72" s="12">
        <v>53</v>
      </c>
      <c r="J72" s="12">
        <v>3</v>
      </c>
      <c r="K72" s="12">
        <v>91</v>
      </c>
      <c r="L72" s="12" t="s">
        <v>29</v>
      </c>
      <c r="M72" s="12">
        <v>3</v>
      </c>
      <c r="O72" s="20">
        <f t="shared" si="2"/>
        <v>57.608695652173914</v>
      </c>
      <c r="P72" s="20">
        <f t="shared" si="3"/>
        <v>3.2608695652173911</v>
      </c>
      <c r="Q72" s="20">
        <f t="shared" si="4"/>
        <v>98.91304347826086</v>
      </c>
      <c r="R72" s="20">
        <v>0</v>
      </c>
      <c r="S72" s="20">
        <f t="shared" si="6"/>
        <v>3.2608695652173911</v>
      </c>
    </row>
    <row r="73" spans="1:19">
      <c r="A73" s="11">
        <v>5904</v>
      </c>
      <c r="B73" s="13" t="s">
        <v>91</v>
      </c>
      <c r="C73" s="12">
        <v>311</v>
      </c>
      <c r="D73" s="12">
        <v>72</v>
      </c>
      <c r="E73" s="12" t="s">
        <v>29</v>
      </c>
      <c r="F73" s="12" t="s">
        <v>29</v>
      </c>
      <c r="G73" s="12">
        <f t="shared" si="1"/>
        <v>383</v>
      </c>
      <c r="I73" s="12">
        <v>244</v>
      </c>
      <c r="J73" s="12">
        <v>173</v>
      </c>
      <c r="K73" s="12">
        <v>373</v>
      </c>
      <c r="L73" s="12" t="s">
        <v>29</v>
      </c>
      <c r="M73" s="12">
        <v>17</v>
      </c>
      <c r="O73" s="20">
        <f t="shared" si="2"/>
        <v>63.707571801566573</v>
      </c>
      <c r="P73" s="20">
        <f t="shared" si="3"/>
        <v>45.16971279373368</v>
      </c>
      <c r="Q73" s="20">
        <f t="shared" si="4"/>
        <v>97.38903394255874</v>
      </c>
      <c r="R73" s="20">
        <v>0</v>
      </c>
      <c r="S73" s="20">
        <f t="shared" si="6"/>
        <v>4.4386422976501301</v>
      </c>
    </row>
    <row r="74" spans="1:19">
      <c r="A74" s="11">
        <v>5902</v>
      </c>
      <c r="B74" s="13" t="s">
        <v>92</v>
      </c>
      <c r="C74" s="12">
        <v>33</v>
      </c>
      <c r="D74" s="12">
        <v>9</v>
      </c>
      <c r="E74" s="12" t="s">
        <v>29</v>
      </c>
      <c r="F74" s="12" t="s">
        <v>29</v>
      </c>
      <c r="G74" s="12">
        <f t="shared" si="1"/>
        <v>42</v>
      </c>
      <c r="I74" s="12">
        <v>2</v>
      </c>
      <c r="J74" s="12">
        <v>2</v>
      </c>
      <c r="K74" s="12">
        <v>41</v>
      </c>
      <c r="L74" s="12" t="s">
        <v>29</v>
      </c>
      <c r="M74" s="12" t="s">
        <v>29</v>
      </c>
      <c r="O74" s="20">
        <f t="shared" si="2"/>
        <v>4.7619047619047619</v>
      </c>
      <c r="P74" s="20">
        <f t="shared" si="3"/>
        <v>4.7619047619047619</v>
      </c>
      <c r="Q74" s="20">
        <f t="shared" si="4"/>
        <v>97.61904761904762</v>
      </c>
      <c r="R74" s="20">
        <v>0</v>
      </c>
      <c r="S74" s="20">
        <v>0</v>
      </c>
    </row>
    <row r="75" spans="1:19">
      <c r="A75" s="11">
        <v>5903</v>
      </c>
      <c r="B75" s="13" t="s">
        <v>93</v>
      </c>
      <c r="C75" s="12">
        <v>66</v>
      </c>
      <c r="D75" s="12">
        <v>6</v>
      </c>
      <c r="E75" s="12" t="s">
        <v>29</v>
      </c>
      <c r="F75" s="12" t="s">
        <v>29</v>
      </c>
      <c r="G75" s="12">
        <f t="shared" si="1"/>
        <v>72</v>
      </c>
      <c r="I75" s="12">
        <v>17</v>
      </c>
      <c r="J75" s="12">
        <v>2</v>
      </c>
      <c r="K75" s="12">
        <v>71</v>
      </c>
      <c r="L75" s="12" t="s">
        <v>29</v>
      </c>
      <c r="M75" s="12">
        <v>5</v>
      </c>
      <c r="O75" s="20">
        <f t="shared" si="2"/>
        <v>23.611111111111111</v>
      </c>
      <c r="P75" s="20">
        <f t="shared" si="3"/>
        <v>2.7777777777777777</v>
      </c>
      <c r="Q75" s="20">
        <f t="shared" si="4"/>
        <v>98.611111111111114</v>
      </c>
      <c r="R75" s="20">
        <v>0</v>
      </c>
      <c r="S75" s="20">
        <f t="shared" si="6"/>
        <v>6.9444444444444446</v>
      </c>
    </row>
    <row r="76" spans="1:19">
      <c r="A76" s="11">
        <v>5905</v>
      </c>
      <c r="B76" s="13" t="s">
        <v>94</v>
      </c>
      <c r="C76" s="12">
        <v>21</v>
      </c>
      <c r="D76" s="12">
        <v>6</v>
      </c>
      <c r="E76" s="12" t="s">
        <v>29</v>
      </c>
      <c r="F76" s="12" t="s">
        <v>29</v>
      </c>
      <c r="G76" s="12">
        <f t="shared" si="1"/>
        <v>27</v>
      </c>
      <c r="I76" s="12">
        <v>1</v>
      </c>
      <c r="J76" s="12" t="s">
        <v>29</v>
      </c>
      <c r="K76" s="12">
        <v>23</v>
      </c>
      <c r="L76" s="12" t="s">
        <v>29</v>
      </c>
      <c r="M76" s="12" t="s">
        <v>29</v>
      </c>
      <c r="O76" s="20">
        <f t="shared" si="2"/>
        <v>3.7037037037037033</v>
      </c>
      <c r="P76" s="20">
        <v>0</v>
      </c>
      <c r="Q76" s="20">
        <f t="shared" si="4"/>
        <v>85.18518518518519</v>
      </c>
      <c r="R76" s="20">
        <v>0</v>
      </c>
      <c r="S76" s="20">
        <v>0</v>
      </c>
    </row>
    <row r="77" spans="1:19">
      <c r="A77" s="11">
        <v>5906</v>
      </c>
      <c r="B77" s="13" t="s">
        <v>95</v>
      </c>
      <c r="C77" s="12">
        <v>11</v>
      </c>
      <c r="D77" s="12" t="s">
        <v>29</v>
      </c>
      <c r="E77" s="12" t="s">
        <v>29</v>
      </c>
      <c r="F77" s="12" t="s">
        <v>29</v>
      </c>
      <c r="G77" s="12">
        <f t="shared" si="1"/>
        <v>11</v>
      </c>
      <c r="I77" s="12">
        <v>1</v>
      </c>
      <c r="J77" s="12">
        <v>1</v>
      </c>
      <c r="K77" s="12">
        <v>11</v>
      </c>
      <c r="L77" s="12" t="s">
        <v>29</v>
      </c>
      <c r="M77" s="12" t="s">
        <v>29</v>
      </c>
      <c r="O77" s="20">
        <f t="shared" si="2"/>
        <v>9.0909090909090917</v>
      </c>
      <c r="P77" s="20">
        <f t="shared" si="3"/>
        <v>9.0909090909090917</v>
      </c>
      <c r="Q77" s="20">
        <f t="shared" si="4"/>
        <v>100</v>
      </c>
      <c r="R77" s="20">
        <v>0</v>
      </c>
      <c r="S77" s="20">
        <v>0</v>
      </c>
    </row>
    <row r="78" spans="1:19">
      <c r="A78" s="11">
        <v>5908</v>
      </c>
      <c r="B78" s="13" t="s">
        <v>96</v>
      </c>
      <c r="C78" s="12">
        <v>24</v>
      </c>
      <c r="D78" s="12">
        <v>5</v>
      </c>
      <c r="E78" s="12" t="s">
        <v>29</v>
      </c>
      <c r="F78" s="12" t="s">
        <v>29</v>
      </c>
      <c r="G78" s="12">
        <f t="shared" si="1"/>
        <v>29</v>
      </c>
      <c r="I78" s="12">
        <v>2</v>
      </c>
      <c r="J78" s="12" t="s">
        <v>29</v>
      </c>
      <c r="K78" s="12">
        <v>29</v>
      </c>
      <c r="L78" s="12" t="s">
        <v>29</v>
      </c>
      <c r="M78" s="12" t="s">
        <v>29</v>
      </c>
      <c r="O78" s="20">
        <f t="shared" si="2"/>
        <v>6.8965517241379306</v>
      </c>
      <c r="P78" s="20">
        <v>0</v>
      </c>
      <c r="Q78" s="20">
        <f t="shared" si="4"/>
        <v>100</v>
      </c>
      <c r="R78" s="20">
        <v>0</v>
      </c>
      <c r="S78" s="20">
        <v>0</v>
      </c>
    </row>
    <row r="79" spans="1:19">
      <c r="A79" s="11">
        <v>6001</v>
      </c>
      <c r="B79" s="13" t="s">
        <v>98</v>
      </c>
      <c r="C79" s="12">
        <v>113</v>
      </c>
      <c r="D79" s="12">
        <v>19</v>
      </c>
      <c r="E79" s="12" t="s">
        <v>29</v>
      </c>
      <c r="F79" s="12" t="s">
        <v>29</v>
      </c>
      <c r="G79" s="12">
        <f t="shared" si="1"/>
        <v>132</v>
      </c>
      <c r="I79" s="12">
        <v>3</v>
      </c>
      <c r="J79" s="12">
        <v>4</v>
      </c>
      <c r="K79" s="12">
        <v>130</v>
      </c>
      <c r="L79" s="12" t="s">
        <v>29</v>
      </c>
      <c r="M79" s="12">
        <v>57</v>
      </c>
      <c r="O79" s="20">
        <f t="shared" si="2"/>
        <v>2.2727272727272729</v>
      </c>
      <c r="P79" s="20">
        <f t="shared" si="3"/>
        <v>3.0303030303030303</v>
      </c>
      <c r="Q79" s="20">
        <f t="shared" si="4"/>
        <v>98.484848484848484</v>
      </c>
      <c r="R79" s="20">
        <v>0</v>
      </c>
      <c r="S79" s="20">
        <f t="shared" si="6"/>
        <v>43.18181818181818</v>
      </c>
    </row>
    <row r="80" spans="1:19">
      <c r="A80" s="11">
        <v>6002</v>
      </c>
      <c r="B80" s="13" t="s">
        <v>99</v>
      </c>
      <c r="C80" s="12">
        <v>35</v>
      </c>
      <c r="D80" s="12" t="s">
        <v>29</v>
      </c>
      <c r="E80" s="12" t="s">
        <v>29</v>
      </c>
      <c r="F80" s="12" t="s">
        <v>29</v>
      </c>
      <c r="G80" s="12">
        <f t="shared" ref="G80:G108" si="7">SUM(C80:F80)</f>
        <v>35</v>
      </c>
      <c r="I80" s="12" t="s">
        <v>29</v>
      </c>
      <c r="J80" s="12" t="s">
        <v>29</v>
      </c>
      <c r="K80" s="12">
        <v>35</v>
      </c>
      <c r="L80" s="12" t="s">
        <v>29</v>
      </c>
      <c r="M80" s="12">
        <v>17</v>
      </c>
      <c r="O80" s="20">
        <v>0</v>
      </c>
      <c r="P80" s="20">
        <v>0</v>
      </c>
      <c r="Q80" s="20">
        <f t="shared" ref="Q80:Q108" si="8">K80/G80*100</f>
        <v>100</v>
      </c>
      <c r="R80" s="20">
        <v>0</v>
      </c>
      <c r="S80" s="20">
        <f t="shared" ref="S80:S107" si="9">M80/G80*100</f>
        <v>48.571428571428569</v>
      </c>
    </row>
    <row r="81" spans="1:19">
      <c r="A81" s="11">
        <v>6003</v>
      </c>
      <c r="B81" s="13" t="s">
        <v>41</v>
      </c>
      <c r="C81" s="12">
        <v>44</v>
      </c>
      <c r="D81" s="12">
        <v>10</v>
      </c>
      <c r="E81" s="12" t="s">
        <v>29</v>
      </c>
      <c r="F81" s="12" t="s">
        <v>29</v>
      </c>
      <c r="G81" s="12">
        <f t="shared" si="7"/>
        <v>54</v>
      </c>
      <c r="I81" s="12">
        <v>4</v>
      </c>
      <c r="J81" s="12" t="s">
        <v>29</v>
      </c>
      <c r="K81" s="12">
        <v>53</v>
      </c>
      <c r="L81" s="12" t="s">
        <v>29</v>
      </c>
      <c r="M81" s="12">
        <v>7</v>
      </c>
      <c r="O81" s="20">
        <f t="shared" ref="O81:O108" si="10">I81/G81*100</f>
        <v>7.4074074074074066</v>
      </c>
      <c r="P81" s="20">
        <v>0</v>
      </c>
      <c r="Q81" s="20">
        <f t="shared" si="8"/>
        <v>98.148148148148152</v>
      </c>
      <c r="R81" s="20">
        <v>0</v>
      </c>
      <c r="S81" s="20">
        <f t="shared" si="9"/>
        <v>12.962962962962962</v>
      </c>
    </row>
    <row r="82" spans="1:19">
      <c r="A82" s="11">
        <v>6004</v>
      </c>
      <c r="B82" s="13" t="s">
        <v>100</v>
      </c>
      <c r="C82" s="12">
        <v>63</v>
      </c>
      <c r="D82" s="12">
        <v>6</v>
      </c>
      <c r="E82" s="12" t="s">
        <v>29</v>
      </c>
      <c r="F82" s="12" t="s">
        <v>29</v>
      </c>
      <c r="G82" s="12">
        <f t="shared" si="7"/>
        <v>69</v>
      </c>
      <c r="I82" s="12">
        <v>1</v>
      </c>
      <c r="J82" s="12" t="s">
        <v>29</v>
      </c>
      <c r="K82" s="12">
        <v>69</v>
      </c>
      <c r="L82" s="12" t="s">
        <v>29</v>
      </c>
      <c r="M82" s="12">
        <v>14</v>
      </c>
      <c r="O82" s="20">
        <f t="shared" si="10"/>
        <v>1.4492753623188406</v>
      </c>
      <c r="P82" s="20">
        <v>0</v>
      </c>
      <c r="Q82" s="20">
        <f t="shared" si="8"/>
        <v>100</v>
      </c>
      <c r="R82" s="20">
        <v>0</v>
      </c>
      <c r="S82" s="20">
        <f t="shared" si="9"/>
        <v>20.289855072463769</v>
      </c>
    </row>
    <row r="83" spans="1:19">
      <c r="A83" s="11">
        <v>6005</v>
      </c>
      <c r="B83" s="13" t="s">
        <v>101</v>
      </c>
      <c r="C83" s="12">
        <v>35</v>
      </c>
      <c r="D83" s="12">
        <v>6</v>
      </c>
      <c r="E83" s="12" t="s">
        <v>29</v>
      </c>
      <c r="F83" s="12" t="s">
        <v>29</v>
      </c>
      <c r="G83" s="12">
        <f t="shared" si="7"/>
        <v>41</v>
      </c>
      <c r="I83" s="12">
        <v>3</v>
      </c>
      <c r="J83" s="12">
        <v>2</v>
      </c>
      <c r="K83" s="12">
        <v>36</v>
      </c>
      <c r="L83" s="12" t="s">
        <v>29</v>
      </c>
      <c r="M83" s="12">
        <v>3</v>
      </c>
      <c r="O83" s="20">
        <f t="shared" si="10"/>
        <v>7.3170731707317067</v>
      </c>
      <c r="P83" s="20">
        <f t="shared" ref="P83:P108" si="11">J83/G83*100</f>
        <v>4.8780487804878048</v>
      </c>
      <c r="Q83" s="20">
        <f t="shared" si="8"/>
        <v>87.804878048780495</v>
      </c>
      <c r="R83" s="20">
        <v>0</v>
      </c>
      <c r="S83" s="20">
        <f t="shared" si="9"/>
        <v>7.3170731707317067</v>
      </c>
    </row>
    <row r="84" spans="1:19">
      <c r="A84" s="11">
        <v>6006</v>
      </c>
      <c r="B84" s="13" t="s">
        <v>102</v>
      </c>
      <c r="C84" s="12">
        <v>73</v>
      </c>
      <c r="D84" s="12">
        <v>8</v>
      </c>
      <c r="E84" s="12">
        <v>1</v>
      </c>
      <c r="F84" s="12" t="s">
        <v>29</v>
      </c>
      <c r="G84" s="12">
        <f t="shared" si="7"/>
        <v>82</v>
      </c>
      <c r="I84" s="12">
        <v>1</v>
      </c>
      <c r="J84" s="12" t="s">
        <v>29</v>
      </c>
      <c r="K84" s="12">
        <v>80</v>
      </c>
      <c r="L84" s="12" t="s">
        <v>29</v>
      </c>
      <c r="M84" s="12">
        <v>6</v>
      </c>
      <c r="O84" s="20">
        <f t="shared" si="10"/>
        <v>1.2195121951219512</v>
      </c>
      <c r="P84" s="20">
        <v>0</v>
      </c>
      <c r="Q84" s="20">
        <f t="shared" si="8"/>
        <v>97.560975609756099</v>
      </c>
      <c r="R84" s="20">
        <v>0</v>
      </c>
      <c r="S84" s="20">
        <f t="shared" si="9"/>
        <v>7.3170731707317067</v>
      </c>
    </row>
    <row r="85" spans="1:19">
      <c r="A85" s="11">
        <v>6007</v>
      </c>
      <c r="B85" s="13" t="s">
        <v>103</v>
      </c>
      <c r="C85" s="12">
        <v>28</v>
      </c>
      <c r="D85" s="12">
        <v>1</v>
      </c>
      <c r="E85" s="12" t="s">
        <v>29</v>
      </c>
      <c r="F85" s="12" t="s">
        <v>29</v>
      </c>
      <c r="G85" s="12">
        <f t="shared" si="7"/>
        <v>29</v>
      </c>
      <c r="I85" s="12" t="s">
        <v>29</v>
      </c>
      <c r="J85" s="12">
        <v>2</v>
      </c>
      <c r="K85" s="12">
        <v>29</v>
      </c>
      <c r="L85" s="12" t="s">
        <v>29</v>
      </c>
      <c r="M85" s="12">
        <v>10</v>
      </c>
      <c r="O85" s="20">
        <v>0</v>
      </c>
      <c r="P85" s="20">
        <f t="shared" si="11"/>
        <v>6.8965517241379306</v>
      </c>
      <c r="Q85" s="20">
        <f t="shared" si="8"/>
        <v>100</v>
      </c>
      <c r="R85" s="20">
        <v>0</v>
      </c>
      <c r="S85" s="20">
        <f t="shared" si="9"/>
        <v>34.482758620689658</v>
      </c>
    </row>
    <row r="86" spans="1:19">
      <c r="A86" s="11">
        <v>6101</v>
      </c>
      <c r="B86" s="13" t="s">
        <v>105</v>
      </c>
      <c r="C86" s="12">
        <v>142</v>
      </c>
      <c r="D86" s="12">
        <v>37</v>
      </c>
      <c r="E86" s="12" t="s">
        <v>29</v>
      </c>
      <c r="F86" s="12" t="s">
        <v>29</v>
      </c>
      <c r="G86" s="12">
        <f t="shared" si="7"/>
        <v>179</v>
      </c>
      <c r="I86" s="12">
        <v>52</v>
      </c>
      <c r="J86" s="12">
        <v>1</v>
      </c>
      <c r="K86" s="12">
        <v>171</v>
      </c>
      <c r="L86" s="12" t="s">
        <v>29</v>
      </c>
      <c r="M86" s="12">
        <v>3</v>
      </c>
      <c r="O86" s="20">
        <f t="shared" si="10"/>
        <v>29.050279329608941</v>
      </c>
      <c r="P86" s="20">
        <f t="shared" si="11"/>
        <v>0.55865921787709494</v>
      </c>
      <c r="Q86" s="20">
        <f t="shared" si="8"/>
        <v>95.530726256983243</v>
      </c>
      <c r="R86" s="20">
        <v>0</v>
      </c>
      <c r="S86" s="20">
        <f t="shared" si="9"/>
        <v>1.6759776536312849</v>
      </c>
    </row>
    <row r="87" spans="1:19">
      <c r="A87" s="11">
        <v>6102</v>
      </c>
      <c r="B87" s="13" t="s">
        <v>106</v>
      </c>
      <c r="C87" s="12">
        <v>44</v>
      </c>
      <c r="D87" s="12">
        <v>7</v>
      </c>
      <c r="E87" s="12" t="s">
        <v>29</v>
      </c>
      <c r="F87" s="12" t="s">
        <v>29</v>
      </c>
      <c r="G87" s="12">
        <f t="shared" si="7"/>
        <v>51</v>
      </c>
      <c r="I87" s="12">
        <v>5</v>
      </c>
      <c r="J87" s="12">
        <v>1</v>
      </c>
      <c r="K87" s="12">
        <v>49</v>
      </c>
      <c r="L87" s="12" t="s">
        <v>29</v>
      </c>
      <c r="M87" s="12">
        <v>7</v>
      </c>
      <c r="O87" s="20">
        <f t="shared" si="10"/>
        <v>9.8039215686274517</v>
      </c>
      <c r="P87" s="20">
        <f t="shared" si="11"/>
        <v>1.9607843137254901</v>
      </c>
      <c r="Q87" s="20">
        <f t="shared" si="8"/>
        <v>96.078431372549019</v>
      </c>
      <c r="R87" s="20">
        <v>0</v>
      </c>
      <c r="S87" s="20">
        <f t="shared" si="9"/>
        <v>13.725490196078432</v>
      </c>
    </row>
    <row r="88" spans="1:19">
      <c r="A88" s="11">
        <v>6103</v>
      </c>
      <c r="B88" s="13" t="s">
        <v>107</v>
      </c>
      <c r="C88" s="12">
        <v>90</v>
      </c>
      <c r="D88" s="12">
        <v>19</v>
      </c>
      <c r="E88" s="12" t="s">
        <v>29</v>
      </c>
      <c r="F88" s="12" t="s">
        <v>29</v>
      </c>
      <c r="G88" s="12">
        <f t="shared" si="7"/>
        <v>109</v>
      </c>
      <c r="I88" s="12">
        <v>3</v>
      </c>
      <c r="J88" s="12">
        <v>2</v>
      </c>
      <c r="K88" s="12">
        <v>108</v>
      </c>
      <c r="L88" s="12" t="s">
        <v>29</v>
      </c>
      <c r="M88" s="12">
        <v>2</v>
      </c>
      <c r="O88" s="20">
        <f t="shared" si="10"/>
        <v>2.7522935779816518</v>
      </c>
      <c r="P88" s="20">
        <f t="shared" si="11"/>
        <v>1.834862385321101</v>
      </c>
      <c r="Q88" s="20">
        <f t="shared" si="8"/>
        <v>99.082568807339456</v>
      </c>
      <c r="R88" s="20">
        <v>0</v>
      </c>
      <c r="S88" s="20">
        <f t="shared" si="9"/>
        <v>1.834862385321101</v>
      </c>
    </row>
    <row r="89" spans="1:19">
      <c r="A89" s="11">
        <v>6104</v>
      </c>
      <c r="B89" s="13" t="s">
        <v>108</v>
      </c>
      <c r="C89" s="12">
        <v>57</v>
      </c>
      <c r="D89" s="12">
        <v>12</v>
      </c>
      <c r="E89" s="12" t="s">
        <v>29</v>
      </c>
      <c r="F89" s="12" t="s">
        <v>29</v>
      </c>
      <c r="G89" s="12">
        <f t="shared" si="7"/>
        <v>69</v>
      </c>
      <c r="I89" s="12">
        <v>9</v>
      </c>
      <c r="J89" s="12">
        <v>2</v>
      </c>
      <c r="K89" s="12">
        <v>69</v>
      </c>
      <c r="L89" s="12" t="s">
        <v>29</v>
      </c>
      <c r="M89" s="12">
        <v>18</v>
      </c>
      <c r="O89" s="20">
        <f t="shared" si="10"/>
        <v>13.043478260869565</v>
      </c>
      <c r="P89" s="20">
        <f t="shared" si="11"/>
        <v>2.8985507246376812</v>
      </c>
      <c r="Q89" s="20">
        <f t="shared" si="8"/>
        <v>100</v>
      </c>
      <c r="R89" s="20">
        <v>0</v>
      </c>
      <c r="S89" s="20">
        <f t="shared" si="9"/>
        <v>26.086956521739129</v>
      </c>
    </row>
    <row r="90" spans="1:19">
      <c r="A90" s="11">
        <v>6201</v>
      </c>
      <c r="B90" s="13" t="s">
        <v>110</v>
      </c>
      <c r="C90" s="12">
        <v>71</v>
      </c>
      <c r="D90" s="12">
        <v>20</v>
      </c>
      <c r="E90" s="12" t="s">
        <v>29</v>
      </c>
      <c r="F90" s="12" t="s">
        <v>29</v>
      </c>
      <c r="G90" s="12">
        <f t="shared" si="7"/>
        <v>91</v>
      </c>
      <c r="I90" s="12">
        <v>11</v>
      </c>
      <c r="J90" s="12">
        <v>1</v>
      </c>
      <c r="K90" s="12">
        <v>89</v>
      </c>
      <c r="L90" s="12" t="s">
        <v>29</v>
      </c>
      <c r="M90" s="12">
        <v>6</v>
      </c>
      <c r="O90" s="20">
        <f t="shared" si="10"/>
        <v>12.087912087912088</v>
      </c>
      <c r="P90" s="20">
        <f t="shared" si="11"/>
        <v>1.098901098901099</v>
      </c>
      <c r="Q90" s="20">
        <f t="shared" si="8"/>
        <v>97.802197802197796</v>
      </c>
      <c r="R90" s="20">
        <v>0</v>
      </c>
      <c r="S90" s="20">
        <f t="shared" si="9"/>
        <v>6.593406593406594</v>
      </c>
    </row>
    <row r="91" spans="1:19">
      <c r="A91" s="11">
        <v>6202</v>
      </c>
      <c r="B91" s="13" t="s">
        <v>111</v>
      </c>
      <c r="C91" s="12">
        <v>78</v>
      </c>
      <c r="D91" s="12">
        <v>7</v>
      </c>
      <c r="E91" s="12" t="s">
        <v>29</v>
      </c>
      <c r="F91" s="12" t="s">
        <v>29</v>
      </c>
      <c r="G91" s="12">
        <f t="shared" si="7"/>
        <v>85</v>
      </c>
      <c r="I91" s="12">
        <v>84</v>
      </c>
      <c r="J91" s="12">
        <v>27</v>
      </c>
      <c r="K91" s="12">
        <v>85</v>
      </c>
      <c r="L91" s="12" t="s">
        <v>29</v>
      </c>
      <c r="M91" s="12">
        <v>16</v>
      </c>
      <c r="O91" s="20">
        <f t="shared" si="10"/>
        <v>98.82352941176471</v>
      </c>
      <c r="P91" s="20">
        <f t="shared" si="11"/>
        <v>31.764705882352938</v>
      </c>
      <c r="Q91" s="20">
        <f t="shared" si="8"/>
        <v>100</v>
      </c>
      <c r="R91" s="20">
        <v>0</v>
      </c>
      <c r="S91" s="20">
        <f t="shared" si="9"/>
        <v>18.823529411764707</v>
      </c>
    </row>
    <row r="92" spans="1:19">
      <c r="A92" s="11">
        <v>6203</v>
      </c>
      <c r="B92" s="13" t="s">
        <v>112</v>
      </c>
      <c r="C92" s="12">
        <v>43</v>
      </c>
      <c r="D92" s="12">
        <v>15</v>
      </c>
      <c r="E92" s="12" t="s">
        <v>29</v>
      </c>
      <c r="F92" s="12" t="s">
        <v>29</v>
      </c>
      <c r="G92" s="12">
        <f t="shared" si="7"/>
        <v>58</v>
      </c>
      <c r="I92" s="12">
        <v>7</v>
      </c>
      <c r="J92" s="12">
        <v>2</v>
      </c>
      <c r="K92" s="12">
        <v>58</v>
      </c>
      <c r="L92" s="12">
        <v>1</v>
      </c>
      <c r="M92" s="12">
        <v>8</v>
      </c>
      <c r="O92" s="20">
        <f t="shared" si="10"/>
        <v>12.068965517241379</v>
      </c>
      <c r="P92" s="20">
        <f t="shared" si="11"/>
        <v>3.4482758620689653</v>
      </c>
      <c r="Q92" s="20">
        <f t="shared" si="8"/>
        <v>100</v>
      </c>
      <c r="R92" s="20">
        <f t="shared" ref="R92:R103" si="12">L92/G92*100</f>
        <v>1.7241379310344827</v>
      </c>
      <c r="S92" s="20">
        <f t="shared" si="9"/>
        <v>13.793103448275861</v>
      </c>
    </row>
    <row r="93" spans="1:19">
      <c r="A93" s="11">
        <v>6204</v>
      </c>
      <c r="B93" s="13" t="s">
        <v>113</v>
      </c>
      <c r="C93" s="12">
        <v>68</v>
      </c>
      <c r="D93" s="12">
        <v>8</v>
      </c>
      <c r="E93" s="12" t="s">
        <v>29</v>
      </c>
      <c r="F93" s="12" t="s">
        <v>29</v>
      </c>
      <c r="G93" s="12">
        <f t="shared" si="7"/>
        <v>76</v>
      </c>
      <c r="I93" s="12">
        <v>1</v>
      </c>
      <c r="J93" s="12" t="s">
        <v>29</v>
      </c>
      <c r="K93" s="12">
        <v>75</v>
      </c>
      <c r="L93" s="12">
        <v>1</v>
      </c>
      <c r="M93" s="12" t="s">
        <v>29</v>
      </c>
      <c r="O93" s="20">
        <f t="shared" si="10"/>
        <v>1.3157894736842104</v>
      </c>
      <c r="P93" s="20">
        <v>0</v>
      </c>
      <c r="Q93" s="20">
        <f t="shared" si="8"/>
        <v>98.68421052631578</v>
      </c>
      <c r="R93" s="20">
        <f t="shared" si="12"/>
        <v>1.3157894736842104</v>
      </c>
      <c r="S93" s="20">
        <v>0</v>
      </c>
    </row>
    <row r="94" spans="1:19">
      <c r="A94" s="11">
        <v>6205</v>
      </c>
      <c r="B94" s="13" t="s">
        <v>114</v>
      </c>
      <c r="C94" s="12">
        <v>39</v>
      </c>
      <c r="D94" s="12">
        <v>7</v>
      </c>
      <c r="E94" s="12" t="s">
        <v>29</v>
      </c>
      <c r="F94" s="12" t="s">
        <v>29</v>
      </c>
      <c r="G94" s="12">
        <f t="shared" si="7"/>
        <v>46</v>
      </c>
      <c r="I94" s="12">
        <v>6</v>
      </c>
      <c r="J94" s="12" t="s">
        <v>29</v>
      </c>
      <c r="K94" s="12">
        <v>46</v>
      </c>
      <c r="L94" s="12" t="s">
        <v>29</v>
      </c>
      <c r="M94" s="12" t="s">
        <v>29</v>
      </c>
      <c r="O94" s="20">
        <f t="shared" si="10"/>
        <v>13.043478260869565</v>
      </c>
      <c r="P94" s="20">
        <v>0</v>
      </c>
      <c r="Q94" s="20">
        <f t="shared" si="8"/>
        <v>100</v>
      </c>
      <c r="R94" s="20">
        <v>0</v>
      </c>
      <c r="S94" s="20">
        <v>0</v>
      </c>
    </row>
    <row r="95" spans="1:19">
      <c r="A95" s="11">
        <v>6206</v>
      </c>
      <c r="B95" s="13" t="s">
        <v>115</v>
      </c>
      <c r="C95" s="12">
        <v>20</v>
      </c>
      <c r="D95" s="12">
        <v>5</v>
      </c>
      <c r="E95" s="12" t="s">
        <v>29</v>
      </c>
      <c r="F95" s="12" t="s">
        <v>29</v>
      </c>
      <c r="G95" s="12">
        <f t="shared" si="7"/>
        <v>25</v>
      </c>
      <c r="I95" s="12">
        <v>3</v>
      </c>
      <c r="J95" s="12" t="s">
        <v>29</v>
      </c>
      <c r="K95" s="12">
        <v>25</v>
      </c>
      <c r="L95" s="12" t="s">
        <v>29</v>
      </c>
      <c r="M95" s="12">
        <v>2</v>
      </c>
      <c r="O95" s="20">
        <f t="shared" si="10"/>
        <v>12</v>
      </c>
      <c r="P95" s="20">
        <v>0</v>
      </c>
      <c r="Q95" s="20">
        <f t="shared" si="8"/>
        <v>100</v>
      </c>
      <c r="R95" s="20">
        <v>0</v>
      </c>
      <c r="S95" s="20">
        <f t="shared" si="9"/>
        <v>8</v>
      </c>
    </row>
    <row r="96" spans="1:19">
      <c r="A96" s="11">
        <v>6207</v>
      </c>
      <c r="B96" s="13" t="s">
        <v>116</v>
      </c>
      <c r="C96" s="12">
        <v>26</v>
      </c>
      <c r="D96" s="12">
        <v>4</v>
      </c>
      <c r="E96" s="12" t="s">
        <v>29</v>
      </c>
      <c r="F96" s="12" t="s">
        <v>29</v>
      </c>
      <c r="G96" s="12">
        <f t="shared" si="7"/>
        <v>30</v>
      </c>
      <c r="I96" s="12" t="s">
        <v>29</v>
      </c>
      <c r="J96" s="12" t="s">
        <v>29</v>
      </c>
      <c r="K96" s="12">
        <v>28</v>
      </c>
      <c r="L96" s="12" t="s">
        <v>29</v>
      </c>
      <c r="M96" s="12" t="s">
        <v>29</v>
      </c>
      <c r="O96" s="20">
        <v>0</v>
      </c>
      <c r="P96" s="20">
        <v>0</v>
      </c>
      <c r="Q96" s="20">
        <f t="shared" si="8"/>
        <v>93.333333333333329</v>
      </c>
      <c r="R96" s="20">
        <v>0</v>
      </c>
      <c r="S96" s="20">
        <v>0</v>
      </c>
    </row>
    <row r="97" spans="1:19">
      <c r="A97" s="11">
        <v>6301</v>
      </c>
      <c r="B97" s="13" t="s">
        <v>118</v>
      </c>
      <c r="C97" s="12">
        <v>147</v>
      </c>
      <c r="D97" s="12">
        <v>12</v>
      </c>
      <c r="E97" s="12" t="s">
        <v>29</v>
      </c>
      <c r="F97" s="12" t="s">
        <v>29</v>
      </c>
      <c r="G97" s="12">
        <f t="shared" si="7"/>
        <v>159</v>
      </c>
      <c r="I97" s="12">
        <v>112</v>
      </c>
      <c r="J97" s="12">
        <v>27</v>
      </c>
      <c r="K97" s="12">
        <v>159</v>
      </c>
      <c r="L97" s="12" t="s">
        <v>29</v>
      </c>
      <c r="M97" s="12">
        <v>5</v>
      </c>
      <c r="O97" s="20">
        <f t="shared" si="10"/>
        <v>70.440251572327043</v>
      </c>
      <c r="P97" s="20">
        <f t="shared" si="11"/>
        <v>16.981132075471699</v>
      </c>
      <c r="Q97" s="20">
        <f t="shared" si="8"/>
        <v>100</v>
      </c>
      <c r="R97" s="20">
        <v>0</v>
      </c>
      <c r="S97" s="20">
        <f t="shared" si="9"/>
        <v>3.1446540880503147</v>
      </c>
    </row>
    <row r="98" spans="1:19">
      <c r="A98" s="11">
        <v>6302</v>
      </c>
      <c r="B98" s="13" t="s">
        <v>53</v>
      </c>
      <c r="C98" s="12">
        <v>45</v>
      </c>
      <c r="D98" s="12">
        <v>8</v>
      </c>
      <c r="E98" s="12" t="s">
        <v>29</v>
      </c>
      <c r="F98" s="12" t="s">
        <v>29</v>
      </c>
      <c r="G98" s="12">
        <f t="shared" si="7"/>
        <v>53</v>
      </c>
      <c r="I98" s="12">
        <v>31</v>
      </c>
      <c r="J98" s="12">
        <v>2</v>
      </c>
      <c r="K98" s="12">
        <v>53</v>
      </c>
      <c r="L98" s="12" t="s">
        <v>29</v>
      </c>
      <c r="M98" s="12">
        <v>3</v>
      </c>
      <c r="O98" s="20">
        <f t="shared" si="10"/>
        <v>58.490566037735846</v>
      </c>
      <c r="P98" s="20">
        <f t="shared" si="11"/>
        <v>3.7735849056603774</v>
      </c>
      <c r="Q98" s="20">
        <f t="shared" si="8"/>
        <v>100</v>
      </c>
      <c r="R98" s="20">
        <v>0</v>
      </c>
      <c r="S98" s="20">
        <f t="shared" si="9"/>
        <v>5.6603773584905666</v>
      </c>
    </row>
    <row r="99" spans="1:19">
      <c r="A99" s="11">
        <v>6303</v>
      </c>
      <c r="B99" s="13" t="s">
        <v>119</v>
      </c>
      <c r="C99" s="12">
        <v>20</v>
      </c>
      <c r="D99" s="12">
        <v>7</v>
      </c>
      <c r="E99" s="12" t="s">
        <v>29</v>
      </c>
      <c r="F99" s="12" t="s">
        <v>29</v>
      </c>
      <c r="G99" s="12">
        <f t="shared" si="7"/>
        <v>27</v>
      </c>
      <c r="I99" s="12">
        <v>16</v>
      </c>
      <c r="J99" s="12" t="s">
        <v>29</v>
      </c>
      <c r="K99" s="12">
        <v>26</v>
      </c>
      <c r="L99" s="12" t="s">
        <v>29</v>
      </c>
      <c r="M99" s="12" t="s">
        <v>29</v>
      </c>
      <c r="O99" s="20">
        <f t="shared" si="10"/>
        <v>59.259259259259252</v>
      </c>
      <c r="P99" s="20">
        <v>0</v>
      </c>
      <c r="Q99" s="20">
        <f t="shared" si="8"/>
        <v>96.296296296296291</v>
      </c>
      <c r="R99" s="20">
        <v>0</v>
      </c>
      <c r="S99" s="20">
        <v>0</v>
      </c>
    </row>
    <row r="100" spans="1:19">
      <c r="A100" s="11">
        <v>6401</v>
      </c>
      <c r="B100" s="13" t="s">
        <v>121</v>
      </c>
      <c r="C100" s="12">
        <v>1849</v>
      </c>
      <c r="D100" s="12">
        <v>233</v>
      </c>
      <c r="E100" s="12">
        <v>1</v>
      </c>
      <c r="F100" s="12" t="s">
        <v>29</v>
      </c>
      <c r="G100" s="12">
        <f t="shared" si="7"/>
        <v>2083</v>
      </c>
      <c r="I100" s="12">
        <v>1949</v>
      </c>
      <c r="J100" s="12">
        <v>1581</v>
      </c>
      <c r="K100" s="12">
        <v>2078</v>
      </c>
      <c r="L100" s="12">
        <v>69</v>
      </c>
      <c r="M100" s="12">
        <v>374</v>
      </c>
      <c r="O100" s="20">
        <f t="shared" si="10"/>
        <v>93.56697071531444</v>
      </c>
      <c r="P100" s="20">
        <f t="shared" si="11"/>
        <v>75.900144023043694</v>
      </c>
      <c r="Q100" s="20">
        <f t="shared" si="8"/>
        <v>99.759961593855024</v>
      </c>
      <c r="R100" s="20">
        <f t="shared" si="12"/>
        <v>3.3125300048007684</v>
      </c>
      <c r="S100" s="20">
        <f t="shared" si="9"/>
        <v>17.954872779644742</v>
      </c>
    </row>
    <row r="101" spans="1:19">
      <c r="A101" s="11">
        <v>6403</v>
      </c>
      <c r="B101" s="13" t="s">
        <v>122</v>
      </c>
      <c r="C101" s="12">
        <v>557</v>
      </c>
      <c r="D101" s="12">
        <v>50</v>
      </c>
      <c r="E101" s="12" t="s">
        <v>29</v>
      </c>
      <c r="F101" s="12" t="s">
        <v>29</v>
      </c>
      <c r="G101" s="12">
        <f t="shared" si="7"/>
        <v>607</v>
      </c>
      <c r="I101" s="12">
        <v>521</v>
      </c>
      <c r="J101" s="12">
        <v>230</v>
      </c>
      <c r="K101" s="12">
        <v>607</v>
      </c>
      <c r="L101" s="12">
        <v>3</v>
      </c>
      <c r="M101" s="12">
        <v>49</v>
      </c>
      <c r="O101" s="20">
        <f t="shared" si="10"/>
        <v>85.831960461285007</v>
      </c>
      <c r="P101" s="20">
        <f t="shared" si="11"/>
        <v>37.891268533772653</v>
      </c>
      <c r="Q101" s="20">
        <f t="shared" si="8"/>
        <v>100</v>
      </c>
      <c r="R101" s="20">
        <f t="shared" si="12"/>
        <v>0.49423393739703458</v>
      </c>
      <c r="S101" s="20">
        <f t="shared" si="9"/>
        <v>8.0724876441515647</v>
      </c>
    </row>
    <row r="102" spans="1:19">
      <c r="A102" s="11">
        <v>6501</v>
      </c>
      <c r="B102" s="13" t="s">
        <v>124</v>
      </c>
      <c r="C102" s="12">
        <v>327</v>
      </c>
      <c r="D102" s="12">
        <v>40</v>
      </c>
      <c r="E102" s="12" t="s">
        <v>29</v>
      </c>
      <c r="F102" s="12" t="s">
        <v>29</v>
      </c>
      <c r="G102" s="12">
        <f t="shared" si="7"/>
        <v>367</v>
      </c>
      <c r="I102" s="12">
        <v>324</v>
      </c>
      <c r="J102" s="12">
        <v>115</v>
      </c>
      <c r="K102" s="12">
        <v>366</v>
      </c>
      <c r="L102" s="12" t="s">
        <v>29</v>
      </c>
      <c r="M102" s="12">
        <v>32</v>
      </c>
      <c r="O102" s="20">
        <f t="shared" si="10"/>
        <v>88.283378746594011</v>
      </c>
      <c r="P102" s="20">
        <f t="shared" si="11"/>
        <v>31.335149863760218</v>
      </c>
      <c r="Q102" s="20">
        <f t="shared" si="8"/>
        <v>99.727520435967293</v>
      </c>
      <c r="R102" s="20">
        <v>0</v>
      </c>
      <c r="S102" s="20">
        <f t="shared" si="9"/>
        <v>8.7193460490463206</v>
      </c>
    </row>
    <row r="103" spans="1:19">
      <c r="A103" s="11">
        <v>6503</v>
      </c>
      <c r="B103" s="13" t="s">
        <v>125</v>
      </c>
      <c r="C103" s="12">
        <v>74</v>
      </c>
      <c r="D103" s="12">
        <v>12</v>
      </c>
      <c r="E103" s="12" t="s">
        <v>29</v>
      </c>
      <c r="F103" s="12" t="s">
        <v>29</v>
      </c>
      <c r="G103" s="12">
        <f t="shared" si="7"/>
        <v>86</v>
      </c>
      <c r="I103" s="12">
        <v>73</v>
      </c>
      <c r="J103" s="12">
        <v>8</v>
      </c>
      <c r="K103" s="12">
        <v>86</v>
      </c>
      <c r="L103" s="12">
        <v>1</v>
      </c>
      <c r="M103" s="12">
        <v>4</v>
      </c>
      <c r="O103" s="20">
        <f t="shared" si="10"/>
        <v>84.883720930232556</v>
      </c>
      <c r="P103" s="20">
        <f t="shared" si="11"/>
        <v>9.3023255813953494</v>
      </c>
      <c r="Q103" s="20">
        <f t="shared" si="8"/>
        <v>100</v>
      </c>
      <c r="R103" s="20">
        <f t="shared" si="12"/>
        <v>1.1627906976744187</v>
      </c>
      <c r="S103" s="20">
        <f t="shared" si="9"/>
        <v>4.6511627906976747</v>
      </c>
    </row>
    <row r="104" spans="1:19">
      <c r="A104" s="11">
        <v>6505</v>
      </c>
      <c r="B104" s="13" t="s">
        <v>126</v>
      </c>
      <c r="C104" s="12">
        <v>30</v>
      </c>
      <c r="D104" s="12">
        <v>2</v>
      </c>
      <c r="E104" s="12" t="s">
        <v>29</v>
      </c>
      <c r="F104" s="12" t="s">
        <v>29</v>
      </c>
      <c r="G104" s="12">
        <f t="shared" si="7"/>
        <v>32</v>
      </c>
      <c r="I104" s="12">
        <v>22</v>
      </c>
      <c r="J104" s="12">
        <v>11</v>
      </c>
      <c r="K104" s="12">
        <v>32</v>
      </c>
      <c r="L104" s="12" t="s">
        <v>29</v>
      </c>
      <c r="M104" s="12">
        <v>4</v>
      </c>
      <c r="O104" s="20">
        <f t="shared" si="10"/>
        <v>68.75</v>
      </c>
      <c r="P104" s="20">
        <f t="shared" si="11"/>
        <v>34.375</v>
      </c>
      <c r="Q104" s="20">
        <f t="shared" si="8"/>
        <v>100</v>
      </c>
      <c r="R104" s="20">
        <v>0</v>
      </c>
      <c r="S104" s="20">
        <f t="shared" si="9"/>
        <v>12.5</v>
      </c>
    </row>
    <row r="105" spans="1:19">
      <c r="A105" s="11">
        <v>6594</v>
      </c>
      <c r="B105" s="13" t="s">
        <v>127</v>
      </c>
      <c r="C105" s="12">
        <v>1</v>
      </c>
      <c r="D105" s="12" t="s">
        <v>29</v>
      </c>
      <c r="E105" s="12" t="s">
        <v>29</v>
      </c>
      <c r="F105" s="12" t="s">
        <v>29</v>
      </c>
      <c r="G105" s="12">
        <f t="shared" si="7"/>
        <v>1</v>
      </c>
      <c r="I105" s="12">
        <v>1</v>
      </c>
      <c r="J105" s="12">
        <v>1</v>
      </c>
      <c r="K105" s="12">
        <v>1</v>
      </c>
      <c r="L105" s="12" t="s">
        <v>29</v>
      </c>
      <c r="M105" s="12" t="s">
        <v>29</v>
      </c>
      <c r="O105" s="20">
        <f t="shared" si="10"/>
        <v>100</v>
      </c>
      <c r="P105" s="20">
        <f t="shared" si="11"/>
        <v>100</v>
      </c>
      <c r="Q105" s="20">
        <f t="shared" si="8"/>
        <v>100</v>
      </c>
      <c r="R105" s="20">
        <v>0</v>
      </c>
      <c r="S105" s="20">
        <v>0</v>
      </c>
    </row>
    <row r="106" spans="1:19">
      <c r="A106" s="11">
        <v>6595</v>
      </c>
      <c r="B106" s="13" t="s">
        <v>128</v>
      </c>
      <c r="C106" s="12" t="s">
        <v>29</v>
      </c>
      <c r="D106" s="12">
        <v>1</v>
      </c>
      <c r="E106" s="12" t="s">
        <v>29</v>
      </c>
      <c r="F106" s="12" t="s">
        <v>29</v>
      </c>
      <c r="G106" s="12">
        <f t="shared" si="7"/>
        <v>1</v>
      </c>
      <c r="I106" s="12" t="s">
        <v>29</v>
      </c>
      <c r="J106" s="12" t="s">
        <v>29</v>
      </c>
      <c r="K106" s="12">
        <v>1</v>
      </c>
      <c r="L106" s="12" t="s">
        <v>29</v>
      </c>
      <c r="M106" s="12" t="s">
        <v>29</v>
      </c>
      <c r="O106" s="20">
        <v>0</v>
      </c>
      <c r="P106" s="20">
        <v>0</v>
      </c>
      <c r="Q106" s="20">
        <f t="shared" si="8"/>
        <v>100</v>
      </c>
      <c r="R106" s="20">
        <v>0</v>
      </c>
      <c r="S106" s="20">
        <v>0</v>
      </c>
    </row>
    <row r="107" spans="1:19">
      <c r="A107" s="11">
        <v>6597</v>
      </c>
      <c r="B107" s="13" t="s">
        <v>129</v>
      </c>
      <c r="C107" s="12">
        <v>264</v>
      </c>
      <c r="D107" s="12">
        <v>160</v>
      </c>
      <c r="E107" s="12" t="s">
        <v>29</v>
      </c>
      <c r="F107" s="12" t="s">
        <v>29</v>
      </c>
      <c r="G107" s="12">
        <f t="shared" si="7"/>
        <v>424</v>
      </c>
      <c r="I107" s="12">
        <v>176</v>
      </c>
      <c r="J107" s="12">
        <v>16</v>
      </c>
      <c r="K107" s="12">
        <v>421</v>
      </c>
      <c r="L107" s="12" t="s">
        <v>29</v>
      </c>
      <c r="M107" s="12">
        <v>89</v>
      </c>
      <c r="O107" s="20">
        <f t="shared" si="10"/>
        <v>41.509433962264154</v>
      </c>
      <c r="P107" s="20">
        <f t="shared" si="11"/>
        <v>3.7735849056603774</v>
      </c>
      <c r="Q107" s="20">
        <f t="shared" si="8"/>
        <v>99.29245283018868</v>
      </c>
      <c r="R107" s="20">
        <v>0</v>
      </c>
      <c r="S107" s="20">
        <f t="shared" si="9"/>
        <v>20.990566037735849</v>
      </c>
    </row>
    <row r="108" spans="1:19">
      <c r="A108" s="11">
        <v>6598</v>
      </c>
      <c r="B108" s="13" t="s">
        <v>130</v>
      </c>
      <c r="C108" s="12">
        <v>46</v>
      </c>
      <c r="D108" s="12">
        <v>1</v>
      </c>
      <c r="E108" s="12" t="s">
        <v>29</v>
      </c>
      <c r="F108" s="12" t="s">
        <v>29</v>
      </c>
      <c r="G108" s="12">
        <f t="shared" si="7"/>
        <v>47</v>
      </c>
      <c r="I108" s="12">
        <v>46</v>
      </c>
      <c r="J108" s="12">
        <v>44</v>
      </c>
      <c r="K108" s="12">
        <v>47</v>
      </c>
      <c r="L108" s="12" t="s">
        <v>29</v>
      </c>
      <c r="M108" s="12" t="s">
        <v>29</v>
      </c>
      <c r="O108" s="20">
        <f t="shared" si="10"/>
        <v>97.872340425531917</v>
      </c>
      <c r="P108" s="20">
        <f t="shared" si="11"/>
        <v>93.61702127659575</v>
      </c>
      <c r="Q108" s="20">
        <f t="shared" si="8"/>
        <v>100</v>
      </c>
      <c r="R108" s="20">
        <v>0</v>
      </c>
      <c r="S108" s="20">
        <v>0</v>
      </c>
    </row>
    <row r="109" spans="1:1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</row>
    <row r="110" spans="1:19">
      <c r="A110" s="6" t="s">
        <v>131</v>
      </c>
    </row>
  </sheetData>
  <mergeCells count="6">
    <mergeCell ref="O10:S10"/>
    <mergeCell ref="A10:A11"/>
    <mergeCell ref="B10:B11"/>
    <mergeCell ref="C10:F10"/>
    <mergeCell ref="G10:G11"/>
    <mergeCell ref="I10:M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10"/>
  <sheetViews>
    <sheetView workbookViewId="0">
      <selection activeCell="E1" sqref="E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9.140625" style="6" customWidth="1"/>
    <col min="4" max="4" width="11.42578125" style="6"/>
    <col min="5" max="5" width="10.7109375" style="6" customWidth="1"/>
    <col min="6" max="6" width="11.42578125" style="6"/>
    <col min="7" max="7" width="11" style="6" customWidth="1"/>
    <col min="8" max="8" width="8.7109375" style="6" bestFit="1" customWidth="1"/>
    <col min="9" max="9" width="11.42578125" style="6"/>
    <col min="10" max="10" width="7.85546875" style="6" bestFit="1" customWidth="1"/>
    <col min="11" max="11" width="8.28515625" style="6" customWidth="1"/>
  </cols>
  <sheetData>
    <row r="1" spans="1:11">
      <c r="C1" s="7" t="s">
        <v>14</v>
      </c>
    </row>
    <row r="7" spans="1:11">
      <c r="A7" s="6" t="s">
        <v>9</v>
      </c>
    </row>
    <row r="8" spans="1:11">
      <c r="A8" s="6" t="s">
        <v>132</v>
      </c>
    </row>
    <row r="10" spans="1:11">
      <c r="A10" s="31" t="s">
        <v>16</v>
      </c>
      <c r="B10" s="31" t="s">
        <v>17</v>
      </c>
      <c r="C10" s="35" t="s">
        <v>198</v>
      </c>
      <c r="D10" s="35" t="s">
        <v>199</v>
      </c>
      <c r="E10" s="35" t="s">
        <v>200</v>
      </c>
      <c r="F10" s="35" t="s">
        <v>201</v>
      </c>
      <c r="G10" s="35" t="s">
        <v>202</v>
      </c>
      <c r="H10" s="35" t="s">
        <v>203</v>
      </c>
      <c r="I10" s="35" t="s">
        <v>204</v>
      </c>
      <c r="J10" s="35" t="s">
        <v>205</v>
      </c>
      <c r="K10" s="35" t="s">
        <v>134</v>
      </c>
    </row>
    <row r="11" spans="1:11">
      <c r="A11" s="30"/>
      <c r="B11" s="30"/>
      <c r="C11" s="33"/>
      <c r="D11" s="33"/>
      <c r="E11" s="33"/>
      <c r="F11" s="33"/>
      <c r="G11" s="33"/>
      <c r="H11" s="33"/>
      <c r="I11" s="33"/>
      <c r="J11" s="33"/>
      <c r="K11" s="33"/>
    </row>
    <row r="13" spans="1:11">
      <c r="A13" s="11" t="s">
        <v>24</v>
      </c>
      <c r="C13" s="12">
        <f t="shared" ref="C13:J13" si="0">SUM(C15:C108)</f>
        <v>7282</v>
      </c>
      <c r="D13" s="12">
        <f t="shared" si="0"/>
        <v>15275</v>
      </c>
      <c r="E13" s="12">
        <f t="shared" si="0"/>
        <v>2135</v>
      </c>
      <c r="F13" s="12">
        <f t="shared" si="0"/>
        <v>11876</v>
      </c>
      <c r="G13" s="12">
        <f t="shared" si="0"/>
        <v>8733</v>
      </c>
      <c r="H13" s="12">
        <f t="shared" si="0"/>
        <v>18</v>
      </c>
      <c r="I13" s="12">
        <f t="shared" si="0"/>
        <v>561</v>
      </c>
      <c r="J13" s="12">
        <f t="shared" si="0"/>
        <v>53</v>
      </c>
      <c r="K13" s="12">
        <f>SUM(K15:K108)</f>
        <v>45933</v>
      </c>
    </row>
    <row r="14" spans="1:11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1">
      <c r="A15" s="11">
        <v>5101</v>
      </c>
      <c r="B15" s="13" t="s">
        <v>26</v>
      </c>
      <c r="C15" s="12">
        <v>145</v>
      </c>
      <c r="D15" s="12">
        <v>227</v>
      </c>
      <c r="E15" s="12">
        <v>38</v>
      </c>
      <c r="F15" s="12">
        <v>194</v>
      </c>
      <c r="G15" s="12">
        <v>144</v>
      </c>
      <c r="H15" s="12" t="s">
        <v>29</v>
      </c>
      <c r="I15" s="12">
        <v>9</v>
      </c>
      <c r="J15" s="12">
        <v>2</v>
      </c>
      <c r="K15" s="12">
        <f>SUM(C15:J15)</f>
        <v>759</v>
      </c>
    </row>
    <row r="16" spans="1:11">
      <c r="A16" s="11">
        <v>5103</v>
      </c>
      <c r="B16" s="13" t="s">
        <v>27</v>
      </c>
      <c r="C16" s="12">
        <v>88</v>
      </c>
      <c r="D16" s="12">
        <v>95</v>
      </c>
      <c r="E16" s="12">
        <v>17</v>
      </c>
      <c r="F16" s="12">
        <v>78</v>
      </c>
      <c r="G16" s="12">
        <v>71</v>
      </c>
      <c r="H16" s="12" t="s">
        <v>29</v>
      </c>
      <c r="I16" s="12">
        <v>2</v>
      </c>
      <c r="J16" s="12">
        <v>1</v>
      </c>
      <c r="K16" s="12">
        <f t="shared" ref="K16:K22" si="1">SUM(C16:J16)</f>
        <v>352</v>
      </c>
    </row>
    <row r="17" spans="1:11">
      <c r="A17" s="11">
        <v>5197</v>
      </c>
      <c r="B17" s="13" t="s">
        <v>28</v>
      </c>
      <c r="C17" s="12" t="s">
        <v>29</v>
      </c>
      <c r="D17" s="12">
        <v>1</v>
      </c>
      <c r="E17" s="12" t="s">
        <v>29</v>
      </c>
      <c r="F17" s="12">
        <v>1</v>
      </c>
      <c r="G17" s="12" t="s">
        <v>29</v>
      </c>
      <c r="H17" s="12" t="s">
        <v>29</v>
      </c>
      <c r="I17" s="12" t="s">
        <v>29</v>
      </c>
      <c r="J17" s="12" t="s">
        <v>29</v>
      </c>
      <c r="K17" s="12">
        <f t="shared" si="1"/>
        <v>2</v>
      </c>
    </row>
    <row r="18" spans="1:11">
      <c r="A18" s="11">
        <v>5201</v>
      </c>
      <c r="B18" s="13" t="s">
        <v>31</v>
      </c>
      <c r="C18" s="12">
        <v>352</v>
      </c>
      <c r="D18" s="12">
        <v>799</v>
      </c>
      <c r="E18" s="12">
        <v>81</v>
      </c>
      <c r="F18" s="12">
        <v>704</v>
      </c>
      <c r="G18" s="12">
        <v>374</v>
      </c>
      <c r="H18" s="12" t="s">
        <v>29</v>
      </c>
      <c r="I18" s="12">
        <v>20</v>
      </c>
      <c r="J18" s="12">
        <v>3</v>
      </c>
      <c r="K18" s="12">
        <f t="shared" si="1"/>
        <v>2333</v>
      </c>
    </row>
    <row r="19" spans="1:11">
      <c r="A19" s="11">
        <v>5202</v>
      </c>
      <c r="B19" s="13" t="s">
        <v>32</v>
      </c>
      <c r="C19" s="12">
        <v>69</v>
      </c>
      <c r="D19" s="12">
        <v>136</v>
      </c>
      <c r="E19" s="12">
        <v>15</v>
      </c>
      <c r="F19" s="12">
        <v>117</v>
      </c>
      <c r="G19" s="12">
        <v>68</v>
      </c>
      <c r="H19" s="12" t="s">
        <v>29</v>
      </c>
      <c r="I19" s="12">
        <v>6</v>
      </c>
      <c r="J19" s="12">
        <v>2</v>
      </c>
      <c r="K19" s="12">
        <f t="shared" si="1"/>
        <v>413</v>
      </c>
    </row>
    <row r="20" spans="1:11">
      <c r="A20" s="11">
        <v>5205</v>
      </c>
      <c r="B20" s="13" t="s">
        <v>33</v>
      </c>
      <c r="C20" s="12">
        <v>138</v>
      </c>
      <c r="D20" s="12">
        <v>319</v>
      </c>
      <c r="E20" s="12">
        <v>50</v>
      </c>
      <c r="F20" s="12">
        <v>226</v>
      </c>
      <c r="G20" s="12">
        <v>148</v>
      </c>
      <c r="H20" s="12">
        <v>2</v>
      </c>
      <c r="I20" s="12">
        <v>27</v>
      </c>
      <c r="J20" s="12">
        <v>1</v>
      </c>
      <c r="K20" s="12">
        <f t="shared" si="1"/>
        <v>911</v>
      </c>
    </row>
    <row r="21" spans="1:11">
      <c r="A21" s="11">
        <v>5290</v>
      </c>
      <c r="B21" s="13" t="s">
        <v>34</v>
      </c>
      <c r="C21" s="12">
        <v>13</v>
      </c>
      <c r="D21" s="12">
        <v>44</v>
      </c>
      <c r="E21" s="12">
        <v>3</v>
      </c>
      <c r="F21" s="12">
        <v>37</v>
      </c>
      <c r="G21" s="12">
        <v>25</v>
      </c>
      <c r="H21" s="12" t="s">
        <v>29</v>
      </c>
      <c r="I21" s="12">
        <v>2</v>
      </c>
      <c r="J21" s="12" t="s">
        <v>29</v>
      </c>
      <c r="K21" s="12">
        <f t="shared" si="1"/>
        <v>124</v>
      </c>
    </row>
    <row r="22" spans="1:11">
      <c r="A22" s="11">
        <v>5294</v>
      </c>
      <c r="B22" s="13" t="s">
        <v>35</v>
      </c>
      <c r="C22" s="12" t="s">
        <v>29</v>
      </c>
      <c r="D22" s="12" t="s">
        <v>29</v>
      </c>
      <c r="E22" s="12">
        <v>1</v>
      </c>
      <c r="F22" s="12" t="s">
        <v>29</v>
      </c>
      <c r="G22" s="12">
        <v>1</v>
      </c>
      <c r="H22" s="12" t="s">
        <v>29</v>
      </c>
      <c r="I22" s="12" t="s">
        <v>29</v>
      </c>
      <c r="J22" s="12" t="s">
        <v>29</v>
      </c>
      <c r="K22" s="12">
        <f t="shared" si="1"/>
        <v>2</v>
      </c>
    </row>
    <row r="23" spans="1:11">
      <c r="A23" s="11">
        <v>5295</v>
      </c>
      <c r="B23" s="13" t="s">
        <v>36</v>
      </c>
      <c r="C23" s="12" t="s">
        <v>29</v>
      </c>
      <c r="D23" s="12">
        <v>2</v>
      </c>
      <c r="E23" s="12" t="s">
        <v>29</v>
      </c>
      <c r="F23" s="12">
        <v>2</v>
      </c>
      <c r="G23" s="12">
        <v>1</v>
      </c>
      <c r="H23" s="12" t="s">
        <v>29</v>
      </c>
      <c r="I23" s="12" t="s">
        <v>29</v>
      </c>
      <c r="J23" s="12" t="s">
        <v>29</v>
      </c>
      <c r="K23" s="12">
        <f t="shared" ref="K23:K82" si="2">SUM(C23:J23)</f>
        <v>5</v>
      </c>
    </row>
    <row r="24" spans="1:11">
      <c r="A24" s="11">
        <v>5299</v>
      </c>
      <c r="B24" s="13" t="s">
        <v>37</v>
      </c>
      <c r="C24" s="12">
        <v>1</v>
      </c>
      <c r="D24" s="12">
        <v>1</v>
      </c>
      <c r="E24" s="12" t="s">
        <v>29</v>
      </c>
      <c r="F24" s="12" t="s">
        <v>29</v>
      </c>
      <c r="G24" s="12" t="s">
        <v>29</v>
      </c>
      <c r="H24" s="12" t="s">
        <v>29</v>
      </c>
      <c r="I24" s="12" t="s">
        <v>29</v>
      </c>
      <c r="J24" s="12" t="s">
        <v>29</v>
      </c>
      <c r="K24" s="12">
        <f t="shared" si="2"/>
        <v>2</v>
      </c>
    </row>
    <row r="25" spans="1:11">
      <c r="A25" s="11">
        <v>5301</v>
      </c>
      <c r="B25" s="13" t="s">
        <v>39</v>
      </c>
      <c r="C25" s="12">
        <v>22</v>
      </c>
      <c r="D25" s="12">
        <v>63</v>
      </c>
      <c r="E25" s="12">
        <v>9</v>
      </c>
      <c r="F25" s="12">
        <v>53</v>
      </c>
      <c r="G25" s="12">
        <v>33</v>
      </c>
      <c r="H25" s="12" t="s">
        <v>29</v>
      </c>
      <c r="I25" s="12" t="s">
        <v>29</v>
      </c>
      <c r="J25" s="12" t="s">
        <v>29</v>
      </c>
      <c r="K25" s="12">
        <f t="shared" si="2"/>
        <v>180</v>
      </c>
    </row>
    <row r="26" spans="1:11">
      <c r="A26" s="11">
        <v>5302</v>
      </c>
      <c r="B26" s="13" t="s">
        <v>40</v>
      </c>
      <c r="C26" s="12">
        <v>36</v>
      </c>
      <c r="D26" s="12">
        <v>93</v>
      </c>
      <c r="E26" s="12">
        <v>9</v>
      </c>
      <c r="F26" s="12">
        <v>69</v>
      </c>
      <c r="G26" s="12">
        <v>65</v>
      </c>
      <c r="H26" s="12" t="s">
        <v>29</v>
      </c>
      <c r="I26" s="12">
        <v>2</v>
      </c>
      <c r="J26" s="12" t="s">
        <v>29</v>
      </c>
      <c r="K26" s="12">
        <f t="shared" si="2"/>
        <v>274</v>
      </c>
    </row>
    <row r="27" spans="1:11">
      <c r="A27" s="11">
        <v>5303</v>
      </c>
      <c r="B27" s="13" t="s">
        <v>41</v>
      </c>
      <c r="C27" s="12">
        <v>4</v>
      </c>
      <c r="D27" s="12">
        <v>5</v>
      </c>
      <c r="E27" s="12" t="s">
        <v>29</v>
      </c>
      <c r="F27" s="12" t="s">
        <v>29</v>
      </c>
      <c r="G27" s="12">
        <v>1</v>
      </c>
      <c r="H27" s="12" t="s">
        <v>29</v>
      </c>
      <c r="I27" s="12" t="s">
        <v>29</v>
      </c>
      <c r="J27" s="12" t="s">
        <v>29</v>
      </c>
      <c r="K27" s="12">
        <f t="shared" si="2"/>
        <v>10</v>
      </c>
    </row>
    <row r="28" spans="1:11">
      <c r="A28" s="11">
        <v>5304</v>
      </c>
      <c r="B28" s="13" t="s">
        <v>42</v>
      </c>
      <c r="C28" s="12">
        <v>16</v>
      </c>
      <c r="D28" s="12">
        <v>25</v>
      </c>
      <c r="E28" s="12" t="s">
        <v>29</v>
      </c>
      <c r="F28" s="12">
        <v>16</v>
      </c>
      <c r="G28" s="12">
        <v>14</v>
      </c>
      <c r="H28" s="12" t="s">
        <v>29</v>
      </c>
      <c r="I28" s="12" t="s">
        <v>29</v>
      </c>
      <c r="J28" s="12" t="s">
        <v>29</v>
      </c>
      <c r="K28" s="12">
        <f t="shared" si="2"/>
        <v>71</v>
      </c>
    </row>
    <row r="29" spans="1:11">
      <c r="A29" s="11">
        <v>5305</v>
      </c>
      <c r="B29" s="13" t="s">
        <v>43</v>
      </c>
      <c r="C29" s="12">
        <v>13</v>
      </c>
      <c r="D29" s="12">
        <v>18</v>
      </c>
      <c r="E29" s="12">
        <v>1</v>
      </c>
      <c r="F29" s="12">
        <v>12</v>
      </c>
      <c r="G29" s="12">
        <v>19</v>
      </c>
      <c r="H29" s="12" t="s">
        <v>29</v>
      </c>
      <c r="I29" s="12" t="s">
        <v>29</v>
      </c>
      <c r="J29" s="12">
        <v>1</v>
      </c>
      <c r="K29" s="12">
        <f t="shared" si="2"/>
        <v>64</v>
      </c>
    </row>
    <row r="30" spans="1:11">
      <c r="A30" s="11">
        <v>5308</v>
      </c>
      <c r="B30" s="13" t="s">
        <v>44</v>
      </c>
      <c r="C30" s="12">
        <v>4</v>
      </c>
      <c r="D30" s="12">
        <v>7</v>
      </c>
      <c r="E30" s="12">
        <v>2</v>
      </c>
      <c r="F30" s="12">
        <v>6</v>
      </c>
      <c r="G30" s="12">
        <v>3</v>
      </c>
      <c r="H30" s="12" t="s">
        <v>29</v>
      </c>
      <c r="I30" s="12" t="s">
        <v>29</v>
      </c>
      <c r="J30" s="12" t="s">
        <v>29</v>
      </c>
      <c r="K30" s="12">
        <f t="shared" si="2"/>
        <v>22</v>
      </c>
    </row>
    <row r="31" spans="1:11">
      <c r="A31" s="11">
        <v>5310</v>
      </c>
      <c r="B31" s="13" t="s">
        <v>45</v>
      </c>
      <c r="C31" s="12">
        <v>8</v>
      </c>
      <c r="D31" s="12">
        <v>17</v>
      </c>
      <c r="E31" s="12">
        <v>5</v>
      </c>
      <c r="F31" s="12">
        <v>19</v>
      </c>
      <c r="G31" s="12">
        <v>11</v>
      </c>
      <c r="H31" s="12" t="s">
        <v>29</v>
      </c>
      <c r="I31" s="12" t="s">
        <v>29</v>
      </c>
      <c r="J31" s="12" t="s">
        <v>29</v>
      </c>
      <c r="K31" s="12">
        <f t="shared" si="2"/>
        <v>60</v>
      </c>
    </row>
    <row r="32" spans="1:11">
      <c r="A32" s="11">
        <v>5311</v>
      </c>
      <c r="B32" s="13" t="s">
        <v>46</v>
      </c>
      <c r="C32" s="12">
        <v>1</v>
      </c>
      <c r="D32" s="12">
        <v>2</v>
      </c>
      <c r="E32" s="12" t="s">
        <v>29</v>
      </c>
      <c r="F32" s="12" t="s">
        <v>29</v>
      </c>
      <c r="G32" s="12">
        <v>2</v>
      </c>
      <c r="H32" s="12" t="s">
        <v>29</v>
      </c>
      <c r="I32" s="12" t="s">
        <v>29</v>
      </c>
      <c r="J32" s="12">
        <v>1</v>
      </c>
      <c r="K32" s="12">
        <f t="shared" si="2"/>
        <v>6</v>
      </c>
    </row>
    <row r="33" spans="1:11">
      <c r="A33" s="11">
        <v>5312</v>
      </c>
      <c r="B33" s="13" t="s">
        <v>47</v>
      </c>
      <c r="C33" s="12">
        <v>44</v>
      </c>
      <c r="D33" s="12">
        <v>85</v>
      </c>
      <c r="E33" s="12">
        <v>18</v>
      </c>
      <c r="F33" s="12">
        <v>84</v>
      </c>
      <c r="G33" s="12">
        <v>65</v>
      </c>
      <c r="H33" s="12" t="s">
        <v>29</v>
      </c>
      <c r="I33" s="12">
        <v>4</v>
      </c>
      <c r="J33" s="12" t="s">
        <v>29</v>
      </c>
      <c r="K33" s="12">
        <f t="shared" si="2"/>
        <v>300</v>
      </c>
    </row>
    <row r="34" spans="1:11">
      <c r="A34" s="11">
        <v>5314</v>
      </c>
      <c r="B34" s="13" t="s">
        <v>48</v>
      </c>
      <c r="C34" s="12">
        <v>1</v>
      </c>
      <c r="D34" s="12">
        <v>3</v>
      </c>
      <c r="E34" s="12" t="s">
        <v>29</v>
      </c>
      <c r="F34" s="12">
        <v>2</v>
      </c>
      <c r="G34" s="12">
        <v>2</v>
      </c>
      <c r="H34" s="12" t="s">
        <v>29</v>
      </c>
      <c r="I34" s="12" t="s">
        <v>29</v>
      </c>
      <c r="J34" s="12" t="s">
        <v>29</v>
      </c>
      <c r="K34" s="12">
        <f t="shared" si="2"/>
        <v>8</v>
      </c>
    </row>
    <row r="35" spans="1:11">
      <c r="A35" s="11">
        <v>5319</v>
      </c>
      <c r="B35" s="13" t="s">
        <v>49</v>
      </c>
      <c r="C35" s="12">
        <v>21</v>
      </c>
      <c r="D35" s="12">
        <v>40</v>
      </c>
      <c r="E35" s="12">
        <v>8</v>
      </c>
      <c r="F35" s="12">
        <v>27</v>
      </c>
      <c r="G35" s="12">
        <v>26</v>
      </c>
      <c r="H35" s="12" t="s">
        <v>29</v>
      </c>
      <c r="I35" s="12">
        <v>3</v>
      </c>
      <c r="J35" s="12" t="s">
        <v>29</v>
      </c>
      <c r="K35" s="12">
        <f t="shared" si="2"/>
        <v>125</v>
      </c>
    </row>
    <row r="36" spans="1:11">
      <c r="A36" s="11">
        <v>5399</v>
      </c>
      <c r="B36" s="13" t="s">
        <v>50</v>
      </c>
      <c r="C36" s="12" t="s">
        <v>29</v>
      </c>
      <c r="D36" s="12">
        <v>1</v>
      </c>
      <c r="E36" s="12" t="s">
        <v>29</v>
      </c>
      <c r="F36" s="12">
        <v>1</v>
      </c>
      <c r="G36" s="12">
        <v>1</v>
      </c>
      <c r="H36" s="12" t="s">
        <v>29</v>
      </c>
      <c r="I36" s="12" t="s">
        <v>29</v>
      </c>
      <c r="J36" s="12" t="s">
        <v>29</v>
      </c>
      <c r="K36" s="12">
        <f t="shared" si="2"/>
        <v>3</v>
      </c>
    </row>
    <row r="37" spans="1:11">
      <c r="A37" s="11">
        <v>5401</v>
      </c>
      <c r="B37" s="13" t="s">
        <v>52</v>
      </c>
      <c r="C37" s="12">
        <v>495</v>
      </c>
      <c r="D37" s="12">
        <v>1334</v>
      </c>
      <c r="E37" s="12">
        <v>214</v>
      </c>
      <c r="F37" s="12">
        <v>939</v>
      </c>
      <c r="G37" s="12">
        <v>619</v>
      </c>
      <c r="H37" s="12">
        <v>2</v>
      </c>
      <c r="I37" s="12">
        <v>56</v>
      </c>
      <c r="J37" s="12">
        <v>5</v>
      </c>
      <c r="K37" s="12">
        <f t="shared" si="2"/>
        <v>3664</v>
      </c>
    </row>
    <row r="38" spans="1:11">
      <c r="A38" s="11">
        <v>5411</v>
      </c>
      <c r="B38" s="13" t="s">
        <v>53</v>
      </c>
      <c r="C38" s="12">
        <v>33</v>
      </c>
      <c r="D38" s="12">
        <v>61</v>
      </c>
      <c r="E38" s="12">
        <v>14</v>
      </c>
      <c r="F38" s="12">
        <v>41</v>
      </c>
      <c r="G38" s="12">
        <v>32</v>
      </c>
      <c r="H38" s="12" t="s">
        <v>29</v>
      </c>
      <c r="I38" s="12" t="s">
        <v>29</v>
      </c>
      <c r="J38" s="12" t="s">
        <v>29</v>
      </c>
      <c r="K38" s="12">
        <f t="shared" si="2"/>
        <v>181</v>
      </c>
    </row>
    <row r="39" spans="1:11">
      <c r="A39" s="11">
        <v>5413</v>
      </c>
      <c r="B39" s="13" t="s">
        <v>54</v>
      </c>
      <c r="C39" s="12">
        <v>6</v>
      </c>
      <c r="D39" s="12">
        <v>4</v>
      </c>
      <c r="E39" s="12" t="s">
        <v>29</v>
      </c>
      <c r="F39" s="12">
        <v>8</v>
      </c>
      <c r="G39" s="12">
        <v>5</v>
      </c>
      <c r="H39" s="12" t="s">
        <v>29</v>
      </c>
      <c r="I39" s="12" t="s">
        <v>29</v>
      </c>
      <c r="J39" s="12" t="s">
        <v>29</v>
      </c>
      <c r="K39" s="12">
        <f t="shared" si="2"/>
        <v>23</v>
      </c>
    </row>
    <row r="40" spans="1:11">
      <c r="A40" s="11">
        <v>5418</v>
      </c>
      <c r="B40" s="13" t="s">
        <v>55</v>
      </c>
      <c r="C40" s="12">
        <v>39</v>
      </c>
      <c r="D40" s="12">
        <v>52</v>
      </c>
      <c r="E40" s="12">
        <v>8</v>
      </c>
      <c r="F40" s="12">
        <v>38</v>
      </c>
      <c r="G40" s="12">
        <v>31</v>
      </c>
      <c r="H40" s="12" t="s">
        <v>29</v>
      </c>
      <c r="I40" s="12">
        <v>1</v>
      </c>
      <c r="J40" s="12" t="s">
        <v>29</v>
      </c>
      <c r="K40" s="12">
        <f t="shared" si="2"/>
        <v>169</v>
      </c>
    </row>
    <row r="41" spans="1:11">
      <c r="A41" s="11">
        <v>5486</v>
      </c>
      <c r="B41" s="13" t="s">
        <v>56</v>
      </c>
      <c r="C41" s="12">
        <v>27</v>
      </c>
      <c r="D41" s="12">
        <v>38</v>
      </c>
      <c r="E41" s="12">
        <v>8</v>
      </c>
      <c r="F41" s="12">
        <v>29</v>
      </c>
      <c r="G41" s="12">
        <v>28</v>
      </c>
      <c r="H41" s="12" t="s">
        <v>29</v>
      </c>
      <c r="I41" s="12">
        <v>3</v>
      </c>
      <c r="J41" s="12" t="s">
        <v>29</v>
      </c>
      <c r="K41" s="12">
        <f t="shared" si="2"/>
        <v>133</v>
      </c>
    </row>
    <row r="42" spans="1:11">
      <c r="A42" s="11">
        <v>5487</v>
      </c>
      <c r="B42" s="13" t="s">
        <v>57</v>
      </c>
      <c r="C42" s="12">
        <v>691</v>
      </c>
      <c r="D42" s="12">
        <v>1375</v>
      </c>
      <c r="E42" s="12">
        <v>224</v>
      </c>
      <c r="F42" s="12">
        <v>1010</v>
      </c>
      <c r="G42" s="12">
        <v>740</v>
      </c>
      <c r="H42" s="12">
        <v>2</v>
      </c>
      <c r="I42" s="12">
        <v>32</v>
      </c>
      <c r="J42" s="12">
        <v>5</v>
      </c>
      <c r="K42" s="12">
        <f t="shared" si="2"/>
        <v>4079</v>
      </c>
    </row>
    <row r="43" spans="1:11">
      <c r="A43" s="11">
        <v>5488</v>
      </c>
      <c r="B43" s="13" t="s">
        <v>58</v>
      </c>
      <c r="C43" s="12">
        <v>12</v>
      </c>
      <c r="D43" s="12">
        <v>13</v>
      </c>
      <c r="E43" s="12">
        <v>1</v>
      </c>
      <c r="F43" s="12">
        <v>11</v>
      </c>
      <c r="G43" s="12">
        <v>12</v>
      </c>
      <c r="H43" s="12" t="s">
        <v>29</v>
      </c>
      <c r="I43" s="12" t="s">
        <v>29</v>
      </c>
      <c r="J43" s="12" t="s">
        <v>29</v>
      </c>
      <c r="K43" s="12">
        <f t="shared" si="2"/>
        <v>49</v>
      </c>
    </row>
    <row r="44" spans="1:11">
      <c r="A44" s="11">
        <v>5492</v>
      </c>
      <c r="B44" s="13" t="s">
        <v>59</v>
      </c>
      <c r="C44" s="12">
        <v>919</v>
      </c>
      <c r="D44" s="12">
        <v>1617</v>
      </c>
      <c r="E44" s="12">
        <v>249</v>
      </c>
      <c r="F44" s="12">
        <v>1555</v>
      </c>
      <c r="G44" s="12">
        <v>903</v>
      </c>
      <c r="H44" s="12">
        <v>6</v>
      </c>
      <c r="I44" s="12">
        <v>14</v>
      </c>
      <c r="J44" s="12">
        <v>5</v>
      </c>
      <c r="K44" s="12">
        <f t="shared" si="2"/>
        <v>5268</v>
      </c>
    </row>
    <row r="45" spans="1:11">
      <c r="A45" s="11">
        <v>5493</v>
      </c>
      <c r="B45" s="13" t="s">
        <v>60</v>
      </c>
      <c r="C45" s="12">
        <v>103</v>
      </c>
      <c r="D45" s="12">
        <v>209</v>
      </c>
      <c r="E45" s="12">
        <v>23</v>
      </c>
      <c r="F45" s="12">
        <v>172</v>
      </c>
      <c r="G45" s="12">
        <v>120</v>
      </c>
      <c r="H45" s="12" t="s">
        <v>29</v>
      </c>
      <c r="I45" s="12">
        <v>4</v>
      </c>
      <c r="J45" s="12" t="s">
        <v>29</v>
      </c>
      <c r="K45" s="12">
        <f t="shared" si="2"/>
        <v>631</v>
      </c>
    </row>
    <row r="46" spans="1:11">
      <c r="A46" s="11">
        <v>5501</v>
      </c>
      <c r="B46" s="13" t="s">
        <v>62</v>
      </c>
      <c r="C46" s="12">
        <v>31</v>
      </c>
      <c r="D46" s="12">
        <v>62</v>
      </c>
      <c r="E46" s="12">
        <v>9</v>
      </c>
      <c r="F46" s="12">
        <v>54</v>
      </c>
      <c r="G46" s="12">
        <v>41</v>
      </c>
      <c r="H46" s="12" t="s">
        <v>29</v>
      </c>
      <c r="I46" s="12">
        <v>3</v>
      </c>
      <c r="J46" s="12" t="s">
        <v>29</v>
      </c>
      <c r="K46" s="12">
        <f t="shared" si="2"/>
        <v>200</v>
      </c>
    </row>
    <row r="47" spans="1:11">
      <c r="A47" s="11">
        <v>5502</v>
      </c>
      <c r="B47" s="13" t="s">
        <v>63</v>
      </c>
      <c r="C47" s="12">
        <v>47</v>
      </c>
      <c r="D47" s="12">
        <v>87</v>
      </c>
      <c r="E47" s="12">
        <v>14</v>
      </c>
      <c r="F47" s="12">
        <v>79</v>
      </c>
      <c r="G47" s="12">
        <v>57</v>
      </c>
      <c r="H47" s="12" t="s">
        <v>29</v>
      </c>
      <c r="I47" s="12">
        <v>3</v>
      </c>
      <c r="J47" s="12" t="s">
        <v>29</v>
      </c>
      <c r="K47" s="12">
        <f t="shared" si="2"/>
        <v>287</v>
      </c>
    </row>
    <row r="48" spans="1:11">
      <c r="A48" s="11">
        <v>5503</v>
      </c>
      <c r="B48" s="13" t="s">
        <v>64</v>
      </c>
      <c r="C48" s="12">
        <v>11</v>
      </c>
      <c r="D48" s="12">
        <v>27</v>
      </c>
      <c r="E48" s="12">
        <v>2</v>
      </c>
      <c r="F48" s="12">
        <v>15</v>
      </c>
      <c r="G48" s="12">
        <v>18</v>
      </c>
      <c r="H48" s="12" t="s">
        <v>29</v>
      </c>
      <c r="I48" s="12">
        <v>2</v>
      </c>
      <c r="J48" s="12" t="s">
        <v>29</v>
      </c>
      <c r="K48" s="12">
        <f t="shared" si="2"/>
        <v>75</v>
      </c>
    </row>
    <row r="49" spans="1:11">
      <c r="A49" s="11">
        <v>5504</v>
      </c>
      <c r="B49" s="13" t="s">
        <v>65</v>
      </c>
      <c r="C49" s="12">
        <v>17</v>
      </c>
      <c r="D49" s="12">
        <v>27</v>
      </c>
      <c r="E49" s="12">
        <v>1</v>
      </c>
      <c r="F49" s="12">
        <v>17</v>
      </c>
      <c r="G49" s="12">
        <v>16</v>
      </c>
      <c r="H49" s="12" t="s">
        <v>29</v>
      </c>
      <c r="I49" s="12">
        <v>2</v>
      </c>
      <c r="J49" s="12" t="s">
        <v>29</v>
      </c>
      <c r="K49" s="12">
        <f t="shared" si="2"/>
        <v>80</v>
      </c>
    </row>
    <row r="50" spans="1:11">
      <c r="A50" s="11">
        <v>5505</v>
      </c>
      <c r="B50" s="13" t="s">
        <v>66</v>
      </c>
      <c r="C50" s="12">
        <v>23</v>
      </c>
      <c r="D50" s="12">
        <v>48</v>
      </c>
      <c r="E50" s="12">
        <v>2</v>
      </c>
      <c r="F50" s="12">
        <v>28</v>
      </c>
      <c r="G50" s="12">
        <v>27</v>
      </c>
      <c r="H50" s="12" t="s">
        <v>29</v>
      </c>
      <c r="I50" s="12" t="s">
        <v>29</v>
      </c>
      <c r="J50" s="12" t="s">
        <v>29</v>
      </c>
      <c r="K50" s="12">
        <f t="shared" si="2"/>
        <v>128</v>
      </c>
    </row>
    <row r="51" spans="1:11">
      <c r="A51" s="11">
        <v>5601</v>
      </c>
      <c r="B51" s="13" t="s">
        <v>68</v>
      </c>
      <c r="C51" s="12">
        <v>30</v>
      </c>
      <c r="D51" s="12">
        <v>58</v>
      </c>
      <c r="E51" s="12">
        <v>6</v>
      </c>
      <c r="F51" s="12">
        <v>49</v>
      </c>
      <c r="G51" s="12">
        <v>33</v>
      </c>
      <c r="H51" s="12" t="s">
        <v>29</v>
      </c>
      <c r="I51" s="12">
        <v>2</v>
      </c>
      <c r="J51" s="12">
        <v>2</v>
      </c>
      <c r="K51" s="12">
        <f t="shared" si="2"/>
        <v>180</v>
      </c>
    </row>
    <row r="52" spans="1:11">
      <c r="A52" s="11">
        <v>5602</v>
      </c>
      <c r="B52" s="13" t="s">
        <v>69</v>
      </c>
      <c r="C52" s="12">
        <v>2</v>
      </c>
      <c r="D52" s="12">
        <v>3</v>
      </c>
      <c r="E52" s="12" t="s">
        <v>29</v>
      </c>
      <c r="F52" s="12">
        <v>2</v>
      </c>
      <c r="G52" s="12">
        <v>2</v>
      </c>
      <c r="H52" s="12" t="s">
        <v>29</v>
      </c>
      <c r="I52" s="12">
        <v>1</v>
      </c>
      <c r="J52" s="12" t="s">
        <v>29</v>
      </c>
      <c r="K52" s="12">
        <f t="shared" si="2"/>
        <v>10</v>
      </c>
    </row>
    <row r="53" spans="1:11">
      <c r="A53" s="11">
        <v>5603</v>
      </c>
      <c r="B53" s="13" t="s">
        <v>70</v>
      </c>
      <c r="C53" s="12">
        <v>21</v>
      </c>
      <c r="D53" s="12">
        <v>45</v>
      </c>
      <c r="E53" s="12">
        <v>1</v>
      </c>
      <c r="F53" s="12">
        <v>15</v>
      </c>
      <c r="G53" s="12">
        <v>32</v>
      </c>
      <c r="H53" s="12" t="s">
        <v>29</v>
      </c>
      <c r="I53" s="12">
        <v>2</v>
      </c>
      <c r="J53" s="12" t="s">
        <v>29</v>
      </c>
      <c r="K53" s="12">
        <f t="shared" si="2"/>
        <v>116</v>
      </c>
    </row>
    <row r="54" spans="1:11">
      <c r="A54" s="11">
        <v>5604</v>
      </c>
      <c r="B54" s="13" t="s">
        <v>71</v>
      </c>
      <c r="C54" s="12">
        <v>30</v>
      </c>
      <c r="D54" s="12">
        <v>56</v>
      </c>
      <c r="E54" s="12">
        <v>3</v>
      </c>
      <c r="F54" s="12">
        <v>32</v>
      </c>
      <c r="G54" s="12">
        <v>41</v>
      </c>
      <c r="H54" s="12" t="s">
        <v>29</v>
      </c>
      <c r="I54" s="12">
        <v>2</v>
      </c>
      <c r="J54" s="12" t="s">
        <v>29</v>
      </c>
      <c r="K54" s="12">
        <f t="shared" si="2"/>
        <v>164</v>
      </c>
    </row>
    <row r="55" spans="1:11">
      <c r="A55" s="11">
        <v>5605</v>
      </c>
      <c r="B55" s="13" t="s">
        <v>72</v>
      </c>
      <c r="C55" s="12">
        <v>11</v>
      </c>
      <c r="D55" s="12">
        <v>27</v>
      </c>
      <c r="E55" s="12" t="s">
        <v>29</v>
      </c>
      <c r="F55" s="12">
        <v>25</v>
      </c>
      <c r="G55" s="12">
        <v>33</v>
      </c>
      <c r="H55" s="12" t="s">
        <v>29</v>
      </c>
      <c r="I55" s="12" t="s">
        <v>29</v>
      </c>
      <c r="J55" s="12" t="s">
        <v>29</v>
      </c>
      <c r="K55" s="12">
        <f t="shared" si="2"/>
        <v>96</v>
      </c>
    </row>
    <row r="56" spans="1:11">
      <c r="A56" s="11">
        <v>5606</v>
      </c>
      <c r="B56" s="13" t="s">
        <v>73</v>
      </c>
      <c r="C56" s="12">
        <v>172</v>
      </c>
      <c r="D56" s="12">
        <v>301</v>
      </c>
      <c r="E56" s="12">
        <v>40</v>
      </c>
      <c r="F56" s="12">
        <v>231</v>
      </c>
      <c r="G56" s="12">
        <v>138</v>
      </c>
      <c r="H56" s="12" t="s">
        <v>29</v>
      </c>
      <c r="I56" s="12">
        <v>2</v>
      </c>
      <c r="J56" s="12" t="s">
        <v>29</v>
      </c>
      <c r="K56" s="12">
        <f t="shared" si="2"/>
        <v>884</v>
      </c>
    </row>
    <row r="57" spans="1:11">
      <c r="A57" s="11">
        <v>5607</v>
      </c>
      <c r="B57" s="13" t="s">
        <v>74</v>
      </c>
      <c r="C57" s="12">
        <v>67</v>
      </c>
      <c r="D57" s="12">
        <v>155</v>
      </c>
      <c r="E57" s="12">
        <v>32</v>
      </c>
      <c r="F57" s="12">
        <v>111</v>
      </c>
      <c r="G57" s="12">
        <v>84</v>
      </c>
      <c r="H57" s="12" t="s">
        <v>29</v>
      </c>
      <c r="I57" s="12">
        <v>6</v>
      </c>
      <c r="J57" s="12" t="s">
        <v>29</v>
      </c>
      <c r="K57" s="12">
        <f t="shared" si="2"/>
        <v>455</v>
      </c>
    </row>
    <row r="58" spans="1:11">
      <c r="A58" s="11">
        <v>5608</v>
      </c>
      <c r="B58" s="13" t="s">
        <v>75</v>
      </c>
      <c r="C58" s="12">
        <v>14</v>
      </c>
      <c r="D58" s="12">
        <v>14</v>
      </c>
      <c r="E58" s="12">
        <v>6</v>
      </c>
      <c r="F58" s="12">
        <v>10</v>
      </c>
      <c r="G58" s="12">
        <v>15</v>
      </c>
      <c r="H58" s="12" t="s">
        <v>29</v>
      </c>
      <c r="I58" s="12" t="s">
        <v>29</v>
      </c>
      <c r="J58" s="12" t="s">
        <v>29</v>
      </c>
      <c r="K58" s="12">
        <f t="shared" si="2"/>
        <v>59</v>
      </c>
    </row>
    <row r="59" spans="1:11">
      <c r="A59" s="11">
        <v>5610</v>
      </c>
      <c r="B59" s="13" t="s">
        <v>76</v>
      </c>
      <c r="C59" s="12">
        <v>13</v>
      </c>
      <c r="D59" s="12">
        <v>21</v>
      </c>
      <c r="E59" s="12">
        <v>8</v>
      </c>
      <c r="F59" s="12">
        <v>12</v>
      </c>
      <c r="G59" s="12">
        <v>21</v>
      </c>
      <c r="H59" s="12" t="s">
        <v>29</v>
      </c>
      <c r="I59" s="12">
        <v>1</v>
      </c>
      <c r="J59" s="12" t="s">
        <v>29</v>
      </c>
      <c r="K59" s="12">
        <f t="shared" si="2"/>
        <v>76</v>
      </c>
    </row>
    <row r="60" spans="1:11">
      <c r="A60" s="11">
        <v>5611</v>
      </c>
      <c r="B60" s="13" t="s">
        <v>77</v>
      </c>
      <c r="C60" s="12">
        <v>22</v>
      </c>
      <c r="D60" s="12">
        <v>33</v>
      </c>
      <c r="E60" s="12">
        <v>2</v>
      </c>
      <c r="F60" s="12">
        <v>11</v>
      </c>
      <c r="G60" s="12">
        <v>23</v>
      </c>
      <c r="H60" s="12" t="s">
        <v>29</v>
      </c>
      <c r="I60" s="12">
        <v>2</v>
      </c>
      <c r="J60" s="12" t="s">
        <v>29</v>
      </c>
      <c r="K60" s="12">
        <f t="shared" si="2"/>
        <v>93</v>
      </c>
    </row>
    <row r="61" spans="1:11">
      <c r="A61" s="11">
        <v>5612</v>
      </c>
      <c r="B61" s="13" t="s">
        <v>78</v>
      </c>
      <c r="C61" s="12">
        <v>67</v>
      </c>
      <c r="D61" s="12">
        <v>156</v>
      </c>
      <c r="E61" s="12">
        <v>30</v>
      </c>
      <c r="F61" s="12">
        <v>128</v>
      </c>
      <c r="G61" s="12">
        <v>92</v>
      </c>
      <c r="H61" s="12" t="s">
        <v>29</v>
      </c>
      <c r="I61" s="12">
        <v>3</v>
      </c>
      <c r="J61" s="12">
        <v>3</v>
      </c>
      <c r="K61" s="12">
        <f t="shared" si="2"/>
        <v>479</v>
      </c>
    </row>
    <row r="62" spans="1:11">
      <c r="A62" s="11">
        <v>5696</v>
      </c>
      <c r="B62" s="13" t="s">
        <v>79</v>
      </c>
      <c r="C62" s="12">
        <v>37</v>
      </c>
      <c r="D62" s="12">
        <v>65</v>
      </c>
      <c r="E62" s="12">
        <v>14</v>
      </c>
      <c r="F62" s="12">
        <v>45</v>
      </c>
      <c r="G62" s="12">
        <v>30</v>
      </c>
      <c r="H62" s="12" t="s">
        <v>29</v>
      </c>
      <c r="I62" s="12">
        <v>2</v>
      </c>
      <c r="J62" s="12" t="s">
        <v>29</v>
      </c>
      <c r="K62" s="12">
        <f t="shared" si="2"/>
        <v>193</v>
      </c>
    </row>
    <row r="63" spans="1:11">
      <c r="A63" s="11">
        <v>5697</v>
      </c>
      <c r="B63" s="13" t="s">
        <v>80</v>
      </c>
      <c r="C63" s="12" t="s">
        <v>29</v>
      </c>
      <c r="D63" s="12">
        <v>2</v>
      </c>
      <c r="E63" s="12" t="s">
        <v>29</v>
      </c>
      <c r="F63" s="12">
        <v>2</v>
      </c>
      <c r="G63" s="12" t="s">
        <v>29</v>
      </c>
      <c r="H63" s="12" t="s">
        <v>29</v>
      </c>
      <c r="I63" s="12" t="s">
        <v>29</v>
      </c>
      <c r="J63" s="12" t="s">
        <v>29</v>
      </c>
      <c r="K63" s="12">
        <f t="shared" si="2"/>
        <v>4</v>
      </c>
    </row>
    <row r="64" spans="1:11">
      <c r="A64" s="11">
        <v>5698</v>
      </c>
      <c r="B64" s="13" t="s">
        <v>81</v>
      </c>
      <c r="C64" s="12">
        <v>6</v>
      </c>
      <c r="D64" s="12">
        <v>15</v>
      </c>
      <c r="E64" s="12">
        <v>1</v>
      </c>
      <c r="F64" s="12">
        <v>9</v>
      </c>
      <c r="G64" s="12">
        <v>10</v>
      </c>
      <c r="H64" s="12" t="s">
        <v>29</v>
      </c>
      <c r="I64" s="12" t="s">
        <v>29</v>
      </c>
      <c r="J64" s="12">
        <v>1</v>
      </c>
      <c r="K64" s="12">
        <f t="shared" si="2"/>
        <v>42</v>
      </c>
    </row>
    <row r="65" spans="1:11">
      <c r="A65" s="11">
        <v>5699</v>
      </c>
      <c r="B65" s="13" t="s">
        <v>82</v>
      </c>
      <c r="C65" s="12">
        <v>4</v>
      </c>
      <c r="D65" s="12">
        <v>13</v>
      </c>
      <c r="E65" s="12">
        <v>3</v>
      </c>
      <c r="F65" s="12">
        <v>11</v>
      </c>
      <c r="G65" s="12">
        <v>12</v>
      </c>
      <c r="H65" s="12" t="s">
        <v>29</v>
      </c>
      <c r="I65" s="12" t="s">
        <v>29</v>
      </c>
      <c r="J65" s="12" t="s">
        <v>29</v>
      </c>
      <c r="K65" s="12">
        <f t="shared" si="2"/>
        <v>43</v>
      </c>
    </row>
    <row r="66" spans="1:11">
      <c r="A66" s="11">
        <v>5701</v>
      </c>
      <c r="B66" s="13" t="s">
        <v>84</v>
      </c>
      <c r="C66" s="12">
        <v>51</v>
      </c>
      <c r="D66" s="12">
        <v>128</v>
      </c>
      <c r="E66" s="12">
        <v>24</v>
      </c>
      <c r="F66" s="12">
        <v>94</v>
      </c>
      <c r="G66" s="12">
        <v>89</v>
      </c>
      <c r="H66" s="12" t="s">
        <v>29</v>
      </c>
      <c r="I66" s="12">
        <v>9</v>
      </c>
      <c r="J66" s="12" t="s">
        <v>29</v>
      </c>
      <c r="K66" s="12">
        <f t="shared" si="2"/>
        <v>395</v>
      </c>
    </row>
    <row r="67" spans="1:11">
      <c r="A67" s="11">
        <v>5702</v>
      </c>
      <c r="B67" s="13" t="s">
        <v>85</v>
      </c>
      <c r="C67" s="12">
        <v>13</v>
      </c>
      <c r="D67" s="12">
        <v>60</v>
      </c>
      <c r="E67" s="12">
        <v>4</v>
      </c>
      <c r="F67" s="12">
        <v>32</v>
      </c>
      <c r="G67" s="12">
        <v>39</v>
      </c>
      <c r="H67" s="12" t="s">
        <v>29</v>
      </c>
      <c r="I67" s="12">
        <v>1</v>
      </c>
      <c r="J67" s="12">
        <v>1</v>
      </c>
      <c r="K67" s="12">
        <f t="shared" si="2"/>
        <v>150</v>
      </c>
    </row>
    <row r="68" spans="1:11">
      <c r="A68" s="11">
        <v>5703</v>
      </c>
      <c r="B68" s="13" t="s">
        <v>86</v>
      </c>
      <c r="C68" s="12">
        <v>17</v>
      </c>
      <c r="D68" s="12">
        <v>40</v>
      </c>
      <c r="E68" s="12">
        <v>2</v>
      </c>
      <c r="F68" s="12">
        <v>24</v>
      </c>
      <c r="G68" s="12">
        <v>30</v>
      </c>
      <c r="H68" s="12" t="s">
        <v>29</v>
      </c>
      <c r="I68" s="12">
        <v>4</v>
      </c>
      <c r="J68" s="12" t="s">
        <v>29</v>
      </c>
      <c r="K68" s="12">
        <f t="shared" si="2"/>
        <v>117</v>
      </c>
    </row>
    <row r="69" spans="1:11">
      <c r="A69" s="11">
        <v>5801</v>
      </c>
      <c r="B69" s="13" t="s">
        <v>88</v>
      </c>
      <c r="C69" s="12">
        <v>53</v>
      </c>
      <c r="D69" s="12">
        <v>143</v>
      </c>
      <c r="E69" s="12">
        <v>17</v>
      </c>
      <c r="F69" s="12">
        <v>77</v>
      </c>
      <c r="G69" s="12">
        <v>89</v>
      </c>
      <c r="H69" s="12" t="s">
        <v>29</v>
      </c>
      <c r="I69" s="12">
        <v>9</v>
      </c>
      <c r="J69" s="12">
        <v>1</v>
      </c>
      <c r="K69" s="12">
        <f t="shared" si="2"/>
        <v>389</v>
      </c>
    </row>
    <row r="70" spans="1:11">
      <c r="A70" s="11">
        <v>5802</v>
      </c>
      <c r="B70" s="13" t="s">
        <v>44</v>
      </c>
      <c r="C70" s="12">
        <v>2</v>
      </c>
      <c r="D70" s="12">
        <v>24</v>
      </c>
      <c r="E70" s="12" t="s">
        <v>29</v>
      </c>
      <c r="F70" s="12">
        <v>15</v>
      </c>
      <c r="G70" s="12">
        <v>11</v>
      </c>
      <c r="H70" s="12" t="s">
        <v>29</v>
      </c>
      <c r="I70" s="12" t="s">
        <v>29</v>
      </c>
      <c r="J70" s="12" t="s">
        <v>29</v>
      </c>
      <c r="K70" s="12">
        <f t="shared" si="2"/>
        <v>52</v>
      </c>
    </row>
    <row r="71" spans="1:11">
      <c r="A71" s="11">
        <v>5803</v>
      </c>
      <c r="B71" s="13" t="s">
        <v>46</v>
      </c>
      <c r="C71" s="12">
        <v>16</v>
      </c>
      <c r="D71" s="12">
        <v>53</v>
      </c>
      <c r="E71" s="12">
        <v>6</v>
      </c>
      <c r="F71" s="12">
        <v>37</v>
      </c>
      <c r="G71" s="12">
        <v>36</v>
      </c>
      <c r="H71" s="12" t="s">
        <v>29</v>
      </c>
      <c r="I71" s="12">
        <v>3</v>
      </c>
      <c r="J71" s="12" t="s">
        <v>29</v>
      </c>
      <c r="K71" s="12">
        <f t="shared" si="2"/>
        <v>151</v>
      </c>
    </row>
    <row r="72" spans="1:11">
      <c r="A72" s="11">
        <v>5804</v>
      </c>
      <c r="B72" s="13" t="s">
        <v>89</v>
      </c>
      <c r="C72" s="12">
        <v>52</v>
      </c>
      <c r="D72" s="12">
        <v>112</v>
      </c>
      <c r="E72" s="12">
        <v>16</v>
      </c>
      <c r="F72" s="12">
        <v>61</v>
      </c>
      <c r="G72" s="12">
        <v>78</v>
      </c>
      <c r="H72" s="12" t="s">
        <v>29</v>
      </c>
      <c r="I72" s="12">
        <v>7</v>
      </c>
      <c r="J72" s="12" t="s">
        <v>29</v>
      </c>
      <c r="K72" s="12">
        <f t="shared" si="2"/>
        <v>326</v>
      </c>
    </row>
    <row r="73" spans="1:11">
      <c r="A73" s="11">
        <v>5904</v>
      </c>
      <c r="B73" s="13" t="s">
        <v>91</v>
      </c>
      <c r="C73" s="12">
        <v>184</v>
      </c>
      <c r="D73" s="12">
        <v>444</v>
      </c>
      <c r="E73" s="12">
        <v>57</v>
      </c>
      <c r="F73" s="12">
        <v>318</v>
      </c>
      <c r="G73" s="12">
        <v>277</v>
      </c>
      <c r="H73" s="12" t="s">
        <v>29</v>
      </c>
      <c r="I73" s="12">
        <v>22</v>
      </c>
      <c r="J73" s="12">
        <v>1</v>
      </c>
      <c r="K73" s="12">
        <f t="shared" si="2"/>
        <v>1303</v>
      </c>
    </row>
    <row r="74" spans="1:11">
      <c r="A74" s="11">
        <v>5902</v>
      </c>
      <c r="B74" s="13" t="s">
        <v>92</v>
      </c>
      <c r="C74" s="12">
        <v>17</v>
      </c>
      <c r="D74" s="12">
        <v>62</v>
      </c>
      <c r="E74" s="12">
        <v>3</v>
      </c>
      <c r="F74" s="12">
        <v>32</v>
      </c>
      <c r="G74" s="12">
        <v>45</v>
      </c>
      <c r="H74" s="12" t="s">
        <v>29</v>
      </c>
      <c r="I74" s="12" t="s">
        <v>29</v>
      </c>
      <c r="J74" s="12" t="s">
        <v>29</v>
      </c>
      <c r="K74" s="12">
        <f t="shared" si="2"/>
        <v>159</v>
      </c>
    </row>
    <row r="75" spans="1:11">
      <c r="A75" s="11">
        <v>5903</v>
      </c>
      <c r="B75" s="13" t="s">
        <v>93</v>
      </c>
      <c r="C75" s="12">
        <v>25</v>
      </c>
      <c r="D75" s="12">
        <v>89</v>
      </c>
      <c r="E75" s="12">
        <v>6</v>
      </c>
      <c r="F75" s="12">
        <v>62</v>
      </c>
      <c r="G75" s="12">
        <v>57</v>
      </c>
      <c r="H75" s="12" t="s">
        <v>29</v>
      </c>
      <c r="I75" s="12">
        <v>5</v>
      </c>
      <c r="J75" s="12" t="s">
        <v>29</v>
      </c>
      <c r="K75" s="12">
        <f t="shared" si="2"/>
        <v>244</v>
      </c>
    </row>
    <row r="76" spans="1:11">
      <c r="A76" s="11">
        <v>5905</v>
      </c>
      <c r="B76" s="13" t="s">
        <v>94</v>
      </c>
      <c r="C76" s="12">
        <v>13</v>
      </c>
      <c r="D76" s="12">
        <v>30</v>
      </c>
      <c r="E76" s="12">
        <v>3</v>
      </c>
      <c r="F76" s="12">
        <v>17</v>
      </c>
      <c r="G76" s="12">
        <v>23</v>
      </c>
      <c r="H76" s="12" t="s">
        <v>29</v>
      </c>
      <c r="I76" s="12">
        <v>1</v>
      </c>
      <c r="J76" s="12" t="s">
        <v>29</v>
      </c>
      <c r="K76" s="12">
        <f t="shared" si="2"/>
        <v>87</v>
      </c>
    </row>
    <row r="77" spans="1:11">
      <c r="A77" s="11">
        <v>5906</v>
      </c>
      <c r="B77" s="13" t="s">
        <v>95</v>
      </c>
      <c r="C77" s="12">
        <v>11</v>
      </c>
      <c r="D77" s="12">
        <v>20</v>
      </c>
      <c r="E77" s="12">
        <v>2</v>
      </c>
      <c r="F77" s="12">
        <v>12</v>
      </c>
      <c r="G77" s="12">
        <v>7</v>
      </c>
      <c r="H77" s="12" t="s">
        <v>29</v>
      </c>
      <c r="I77" s="12" t="s">
        <v>29</v>
      </c>
      <c r="J77" s="12" t="s">
        <v>29</v>
      </c>
      <c r="K77" s="12">
        <f t="shared" si="2"/>
        <v>52</v>
      </c>
    </row>
    <row r="78" spans="1:11">
      <c r="A78" s="11">
        <v>5908</v>
      </c>
      <c r="B78" s="13" t="s">
        <v>96</v>
      </c>
      <c r="C78" s="12">
        <v>22</v>
      </c>
      <c r="D78" s="12">
        <v>36</v>
      </c>
      <c r="E78" s="12">
        <v>3</v>
      </c>
      <c r="F78" s="12">
        <v>17</v>
      </c>
      <c r="G78" s="12">
        <v>27</v>
      </c>
      <c r="H78" s="12" t="s">
        <v>29</v>
      </c>
      <c r="I78" s="12" t="s">
        <v>29</v>
      </c>
      <c r="J78" s="12" t="s">
        <v>29</v>
      </c>
      <c r="K78" s="12">
        <f t="shared" si="2"/>
        <v>105</v>
      </c>
    </row>
    <row r="79" spans="1:11">
      <c r="A79" s="11">
        <v>6001</v>
      </c>
      <c r="B79" s="13" t="s">
        <v>98</v>
      </c>
      <c r="C79" s="12">
        <v>51</v>
      </c>
      <c r="D79" s="12">
        <v>142</v>
      </c>
      <c r="E79" s="12">
        <v>20</v>
      </c>
      <c r="F79" s="12">
        <v>128</v>
      </c>
      <c r="G79" s="12">
        <v>88</v>
      </c>
      <c r="H79" s="12">
        <v>1</v>
      </c>
      <c r="I79" s="12">
        <v>15</v>
      </c>
      <c r="J79" s="12" t="s">
        <v>29</v>
      </c>
      <c r="K79" s="12">
        <f t="shared" si="2"/>
        <v>445</v>
      </c>
    </row>
    <row r="80" spans="1:11">
      <c r="A80" s="11">
        <v>6002</v>
      </c>
      <c r="B80" s="13" t="s">
        <v>99</v>
      </c>
      <c r="C80" s="12">
        <v>11</v>
      </c>
      <c r="D80" s="12">
        <v>41</v>
      </c>
      <c r="E80" s="12">
        <v>1</v>
      </c>
      <c r="F80" s="12">
        <v>38</v>
      </c>
      <c r="G80" s="12">
        <v>34</v>
      </c>
      <c r="H80" s="12" t="s">
        <v>29</v>
      </c>
      <c r="I80" s="12" t="s">
        <v>29</v>
      </c>
      <c r="J80" s="12" t="s">
        <v>29</v>
      </c>
      <c r="K80" s="12">
        <f t="shared" si="2"/>
        <v>125</v>
      </c>
    </row>
    <row r="81" spans="1:11">
      <c r="A81" s="11">
        <v>6003</v>
      </c>
      <c r="B81" s="13" t="s">
        <v>41</v>
      </c>
      <c r="C81" s="12">
        <v>17</v>
      </c>
      <c r="D81" s="12">
        <v>69</v>
      </c>
      <c r="E81" s="12">
        <v>2</v>
      </c>
      <c r="F81" s="12">
        <v>51</v>
      </c>
      <c r="G81" s="12">
        <v>37</v>
      </c>
      <c r="H81" s="12" t="s">
        <v>29</v>
      </c>
      <c r="I81" s="12">
        <v>3</v>
      </c>
      <c r="J81" s="12" t="s">
        <v>29</v>
      </c>
      <c r="K81" s="12">
        <f t="shared" si="2"/>
        <v>179</v>
      </c>
    </row>
    <row r="82" spans="1:11">
      <c r="A82" s="11">
        <v>6004</v>
      </c>
      <c r="B82" s="13" t="s">
        <v>100</v>
      </c>
      <c r="C82" s="12">
        <v>27</v>
      </c>
      <c r="D82" s="12">
        <v>85</v>
      </c>
      <c r="E82" s="12">
        <v>3</v>
      </c>
      <c r="F82" s="12">
        <v>67</v>
      </c>
      <c r="G82" s="12">
        <v>60</v>
      </c>
      <c r="H82" s="12" t="s">
        <v>29</v>
      </c>
      <c r="I82" s="12">
        <v>2</v>
      </c>
      <c r="J82" s="12" t="s">
        <v>29</v>
      </c>
      <c r="K82" s="12">
        <f t="shared" si="2"/>
        <v>244</v>
      </c>
    </row>
    <row r="83" spans="1:11">
      <c r="A83" s="11">
        <v>6005</v>
      </c>
      <c r="B83" s="13" t="s">
        <v>101</v>
      </c>
      <c r="C83" s="12">
        <v>23</v>
      </c>
      <c r="D83" s="12">
        <v>47</v>
      </c>
      <c r="E83" s="12">
        <v>3</v>
      </c>
      <c r="F83" s="12">
        <v>39</v>
      </c>
      <c r="G83" s="12">
        <v>29</v>
      </c>
      <c r="H83" s="12" t="s">
        <v>29</v>
      </c>
      <c r="I83" s="12">
        <v>2</v>
      </c>
      <c r="J83" s="12" t="s">
        <v>29</v>
      </c>
      <c r="K83" s="12">
        <f t="shared" ref="K83:K108" si="3">SUM(C83:J83)</f>
        <v>143</v>
      </c>
    </row>
    <row r="84" spans="1:11">
      <c r="A84" s="11">
        <v>6006</v>
      </c>
      <c r="B84" s="13" t="s">
        <v>102</v>
      </c>
      <c r="C84" s="12">
        <v>43</v>
      </c>
      <c r="D84" s="12">
        <v>102</v>
      </c>
      <c r="E84" s="12">
        <v>18</v>
      </c>
      <c r="F84" s="12">
        <v>74</v>
      </c>
      <c r="G84" s="12">
        <v>56</v>
      </c>
      <c r="H84" s="12" t="s">
        <v>29</v>
      </c>
      <c r="I84" s="12">
        <v>7</v>
      </c>
      <c r="J84" s="12" t="s">
        <v>29</v>
      </c>
      <c r="K84" s="12">
        <f t="shared" si="3"/>
        <v>300</v>
      </c>
    </row>
    <row r="85" spans="1:11">
      <c r="A85" s="11">
        <v>6007</v>
      </c>
      <c r="B85" s="13" t="s">
        <v>103</v>
      </c>
      <c r="C85" s="12">
        <v>7</v>
      </c>
      <c r="D85" s="12">
        <v>34</v>
      </c>
      <c r="E85" s="12">
        <v>3</v>
      </c>
      <c r="F85" s="12">
        <v>24</v>
      </c>
      <c r="G85" s="12">
        <v>25</v>
      </c>
      <c r="H85" s="12" t="s">
        <v>29</v>
      </c>
      <c r="I85" s="12">
        <v>4</v>
      </c>
      <c r="J85" s="12" t="s">
        <v>29</v>
      </c>
      <c r="K85" s="12">
        <f t="shared" si="3"/>
        <v>97</v>
      </c>
    </row>
    <row r="86" spans="1:11">
      <c r="A86" s="11">
        <v>6101</v>
      </c>
      <c r="B86" s="13" t="s">
        <v>105</v>
      </c>
      <c r="C86" s="12">
        <v>95</v>
      </c>
      <c r="D86" s="12">
        <v>195</v>
      </c>
      <c r="E86" s="12">
        <v>26</v>
      </c>
      <c r="F86" s="12">
        <v>137</v>
      </c>
      <c r="G86" s="12">
        <v>149</v>
      </c>
      <c r="H86" s="12" t="s">
        <v>29</v>
      </c>
      <c r="I86" s="12">
        <v>5</v>
      </c>
      <c r="J86" s="12" t="s">
        <v>29</v>
      </c>
      <c r="K86" s="12">
        <f t="shared" si="3"/>
        <v>607</v>
      </c>
    </row>
    <row r="87" spans="1:11">
      <c r="A87" s="11">
        <v>6102</v>
      </c>
      <c r="B87" s="13" t="s">
        <v>106</v>
      </c>
      <c r="C87" s="12">
        <v>20</v>
      </c>
      <c r="D87" s="12">
        <v>61</v>
      </c>
      <c r="E87" s="12">
        <v>3</v>
      </c>
      <c r="F87" s="12">
        <v>41</v>
      </c>
      <c r="G87" s="12">
        <v>41</v>
      </c>
      <c r="H87" s="12" t="s">
        <v>29</v>
      </c>
      <c r="I87" s="12">
        <v>2</v>
      </c>
      <c r="J87" s="12">
        <v>1</v>
      </c>
      <c r="K87" s="12">
        <f t="shared" si="3"/>
        <v>169</v>
      </c>
    </row>
    <row r="88" spans="1:11">
      <c r="A88" s="11">
        <v>6103</v>
      </c>
      <c r="B88" s="13" t="s">
        <v>107</v>
      </c>
      <c r="C88" s="12">
        <v>52</v>
      </c>
      <c r="D88" s="12">
        <v>130</v>
      </c>
      <c r="E88" s="12">
        <v>13</v>
      </c>
      <c r="F88" s="12">
        <v>78</v>
      </c>
      <c r="G88" s="12">
        <v>83</v>
      </c>
      <c r="H88" s="12" t="s">
        <v>29</v>
      </c>
      <c r="I88" s="12">
        <v>2</v>
      </c>
      <c r="J88" s="12">
        <v>1</v>
      </c>
      <c r="K88" s="12">
        <f t="shared" si="3"/>
        <v>359</v>
      </c>
    </row>
    <row r="89" spans="1:11">
      <c r="A89" s="11">
        <v>6104</v>
      </c>
      <c r="B89" s="13" t="s">
        <v>108</v>
      </c>
      <c r="C89" s="12">
        <v>27</v>
      </c>
      <c r="D89" s="12">
        <v>86</v>
      </c>
      <c r="E89" s="12">
        <v>8</v>
      </c>
      <c r="F89" s="12">
        <v>48</v>
      </c>
      <c r="G89" s="12">
        <v>47</v>
      </c>
      <c r="H89" s="12" t="s">
        <v>29</v>
      </c>
      <c r="I89" s="12">
        <v>2</v>
      </c>
      <c r="J89" s="12" t="s">
        <v>29</v>
      </c>
      <c r="K89" s="12">
        <f t="shared" si="3"/>
        <v>218</v>
      </c>
    </row>
    <row r="90" spans="1:11">
      <c r="A90" s="11">
        <v>6201</v>
      </c>
      <c r="B90" s="13" t="s">
        <v>110</v>
      </c>
      <c r="C90" s="12">
        <v>36</v>
      </c>
      <c r="D90" s="12">
        <v>115</v>
      </c>
      <c r="E90" s="12">
        <v>6</v>
      </c>
      <c r="F90" s="12">
        <v>61</v>
      </c>
      <c r="G90" s="12">
        <v>66</v>
      </c>
      <c r="H90" s="12" t="s">
        <v>29</v>
      </c>
      <c r="I90" s="12">
        <v>2</v>
      </c>
      <c r="J90" s="12" t="s">
        <v>29</v>
      </c>
      <c r="K90" s="12">
        <f t="shared" si="3"/>
        <v>286</v>
      </c>
    </row>
    <row r="91" spans="1:11">
      <c r="A91" s="11">
        <v>6202</v>
      </c>
      <c r="B91" s="13" t="s">
        <v>111</v>
      </c>
      <c r="C91" s="12">
        <v>33</v>
      </c>
      <c r="D91" s="12">
        <v>89</v>
      </c>
      <c r="E91" s="12">
        <v>31</v>
      </c>
      <c r="F91" s="12">
        <v>48</v>
      </c>
      <c r="G91" s="12">
        <v>43</v>
      </c>
      <c r="H91" s="12" t="s">
        <v>29</v>
      </c>
      <c r="I91" s="12">
        <v>2</v>
      </c>
      <c r="J91" s="12" t="s">
        <v>29</v>
      </c>
      <c r="K91" s="12">
        <f t="shared" si="3"/>
        <v>246</v>
      </c>
    </row>
    <row r="92" spans="1:11">
      <c r="A92" s="11">
        <v>6203</v>
      </c>
      <c r="B92" s="13" t="s">
        <v>112</v>
      </c>
      <c r="C92" s="12">
        <v>26</v>
      </c>
      <c r="D92" s="12">
        <v>68</v>
      </c>
      <c r="E92" s="12">
        <v>9</v>
      </c>
      <c r="F92" s="12">
        <v>40</v>
      </c>
      <c r="G92" s="12">
        <v>28</v>
      </c>
      <c r="H92" s="12" t="s">
        <v>29</v>
      </c>
      <c r="I92" s="12">
        <v>4</v>
      </c>
      <c r="J92" s="12" t="s">
        <v>29</v>
      </c>
      <c r="K92" s="12">
        <f t="shared" si="3"/>
        <v>175</v>
      </c>
    </row>
    <row r="93" spans="1:11">
      <c r="A93" s="11">
        <v>6204</v>
      </c>
      <c r="B93" s="13" t="s">
        <v>113</v>
      </c>
      <c r="C93" s="12">
        <v>47</v>
      </c>
      <c r="D93" s="12">
        <v>79</v>
      </c>
      <c r="E93" s="12">
        <v>21</v>
      </c>
      <c r="F93" s="12">
        <v>71</v>
      </c>
      <c r="G93" s="12">
        <v>47</v>
      </c>
      <c r="H93" s="12" t="s">
        <v>29</v>
      </c>
      <c r="I93" s="12">
        <v>2</v>
      </c>
      <c r="J93" s="12">
        <v>1</v>
      </c>
      <c r="K93" s="12">
        <f t="shared" si="3"/>
        <v>268</v>
      </c>
    </row>
    <row r="94" spans="1:11">
      <c r="A94" s="11">
        <v>6205</v>
      </c>
      <c r="B94" s="13" t="s">
        <v>114</v>
      </c>
      <c r="C94" s="12">
        <v>34</v>
      </c>
      <c r="D94" s="12">
        <v>54</v>
      </c>
      <c r="E94" s="12">
        <v>4</v>
      </c>
      <c r="F94" s="12">
        <v>29</v>
      </c>
      <c r="G94" s="12">
        <v>40</v>
      </c>
      <c r="H94" s="12" t="s">
        <v>29</v>
      </c>
      <c r="I94" s="12">
        <v>2</v>
      </c>
      <c r="J94" s="12" t="s">
        <v>29</v>
      </c>
      <c r="K94" s="12">
        <f t="shared" si="3"/>
        <v>163</v>
      </c>
    </row>
    <row r="95" spans="1:11">
      <c r="A95" s="11">
        <v>6206</v>
      </c>
      <c r="B95" s="13" t="s">
        <v>115</v>
      </c>
      <c r="C95" s="12">
        <v>14</v>
      </c>
      <c r="D95" s="12">
        <v>28</v>
      </c>
      <c r="E95" s="12">
        <v>1</v>
      </c>
      <c r="F95" s="12">
        <v>14</v>
      </c>
      <c r="G95" s="12">
        <v>15</v>
      </c>
      <c r="H95" s="12" t="s">
        <v>29</v>
      </c>
      <c r="I95" s="12">
        <v>2</v>
      </c>
      <c r="J95" s="12" t="s">
        <v>29</v>
      </c>
      <c r="K95" s="12">
        <f t="shared" si="3"/>
        <v>74</v>
      </c>
    </row>
    <row r="96" spans="1:11">
      <c r="A96" s="11">
        <v>6207</v>
      </c>
      <c r="B96" s="13" t="s">
        <v>116</v>
      </c>
      <c r="C96" s="12">
        <v>17</v>
      </c>
      <c r="D96" s="12">
        <v>35</v>
      </c>
      <c r="E96" s="12" t="s">
        <v>29</v>
      </c>
      <c r="F96" s="12">
        <v>26</v>
      </c>
      <c r="G96" s="12">
        <v>25</v>
      </c>
      <c r="H96" s="12" t="s">
        <v>29</v>
      </c>
      <c r="I96" s="12" t="s">
        <v>29</v>
      </c>
      <c r="J96" s="12" t="s">
        <v>29</v>
      </c>
      <c r="K96" s="12">
        <f t="shared" si="3"/>
        <v>103</v>
      </c>
    </row>
    <row r="97" spans="1:11">
      <c r="A97" s="11">
        <v>6301</v>
      </c>
      <c r="B97" s="13" t="s">
        <v>118</v>
      </c>
      <c r="C97" s="12">
        <v>86</v>
      </c>
      <c r="D97" s="12">
        <v>182</v>
      </c>
      <c r="E97" s="12">
        <v>16</v>
      </c>
      <c r="F97" s="12">
        <v>124</v>
      </c>
      <c r="G97" s="12">
        <v>118</v>
      </c>
      <c r="H97" s="12" t="s">
        <v>29</v>
      </c>
      <c r="I97" s="12">
        <v>11</v>
      </c>
      <c r="J97" s="12" t="s">
        <v>29</v>
      </c>
      <c r="K97" s="12">
        <f t="shared" si="3"/>
        <v>537</v>
      </c>
    </row>
    <row r="98" spans="1:11">
      <c r="A98" s="11">
        <v>6302</v>
      </c>
      <c r="B98" s="13" t="s">
        <v>53</v>
      </c>
      <c r="C98" s="12">
        <v>35</v>
      </c>
      <c r="D98" s="12">
        <v>61</v>
      </c>
      <c r="E98" s="12">
        <v>8</v>
      </c>
      <c r="F98" s="12">
        <v>33</v>
      </c>
      <c r="G98" s="12">
        <v>35</v>
      </c>
      <c r="H98" s="12" t="s">
        <v>29</v>
      </c>
      <c r="I98" s="12">
        <v>1</v>
      </c>
      <c r="J98" s="12" t="s">
        <v>29</v>
      </c>
      <c r="K98" s="12">
        <f t="shared" si="3"/>
        <v>173</v>
      </c>
    </row>
    <row r="99" spans="1:11">
      <c r="A99" s="11">
        <v>6303</v>
      </c>
      <c r="B99" s="13" t="s">
        <v>119</v>
      </c>
      <c r="C99" s="12">
        <v>10</v>
      </c>
      <c r="D99" s="12">
        <v>38</v>
      </c>
      <c r="E99" s="12">
        <v>1</v>
      </c>
      <c r="F99" s="12">
        <v>15</v>
      </c>
      <c r="G99" s="12">
        <v>18</v>
      </c>
      <c r="H99" s="12" t="s">
        <v>29</v>
      </c>
      <c r="I99" s="12" t="s">
        <v>29</v>
      </c>
      <c r="J99" s="12" t="s">
        <v>29</v>
      </c>
      <c r="K99" s="12">
        <f t="shared" si="3"/>
        <v>82</v>
      </c>
    </row>
    <row r="100" spans="1:11">
      <c r="A100" s="11">
        <v>6401</v>
      </c>
      <c r="B100" s="13" t="s">
        <v>121</v>
      </c>
      <c r="C100" s="12">
        <v>1328</v>
      </c>
      <c r="D100" s="12">
        <v>2646</v>
      </c>
      <c r="E100" s="12">
        <v>348</v>
      </c>
      <c r="F100" s="12">
        <v>2089</v>
      </c>
      <c r="G100" s="12">
        <v>1389</v>
      </c>
      <c r="H100" s="12">
        <v>4</v>
      </c>
      <c r="I100" s="12">
        <v>117</v>
      </c>
      <c r="J100" s="12">
        <v>8</v>
      </c>
      <c r="K100" s="12">
        <f t="shared" si="3"/>
        <v>7929</v>
      </c>
    </row>
    <row r="101" spans="1:11">
      <c r="A101" s="11">
        <v>6403</v>
      </c>
      <c r="B101" s="13" t="s">
        <v>122</v>
      </c>
      <c r="C101" s="12">
        <v>291</v>
      </c>
      <c r="D101" s="12">
        <v>715</v>
      </c>
      <c r="E101" s="12">
        <v>74</v>
      </c>
      <c r="F101" s="12">
        <v>563</v>
      </c>
      <c r="G101" s="12">
        <v>468</v>
      </c>
      <c r="H101" s="12">
        <v>1</v>
      </c>
      <c r="I101" s="12">
        <v>33</v>
      </c>
      <c r="J101" s="12">
        <v>1</v>
      </c>
      <c r="K101" s="12">
        <f t="shared" si="3"/>
        <v>2146</v>
      </c>
    </row>
    <row r="102" spans="1:11">
      <c r="A102" s="11">
        <v>6501</v>
      </c>
      <c r="B102" s="13" t="s">
        <v>124</v>
      </c>
      <c r="C102" s="12">
        <v>150</v>
      </c>
      <c r="D102" s="12">
        <v>413</v>
      </c>
      <c r="E102" s="12">
        <v>72</v>
      </c>
      <c r="F102" s="12">
        <v>313</v>
      </c>
      <c r="G102" s="12">
        <v>267</v>
      </c>
      <c r="H102" s="12" t="s">
        <v>29</v>
      </c>
      <c r="I102" s="12">
        <v>37</v>
      </c>
      <c r="J102" s="12">
        <v>3</v>
      </c>
      <c r="K102" s="12">
        <f t="shared" si="3"/>
        <v>1255</v>
      </c>
    </row>
    <row r="103" spans="1:11">
      <c r="A103" s="11">
        <v>6503</v>
      </c>
      <c r="B103" s="13" t="s">
        <v>125</v>
      </c>
      <c r="C103" s="12">
        <v>45</v>
      </c>
      <c r="D103" s="12">
        <v>95</v>
      </c>
      <c r="E103" s="12">
        <v>13</v>
      </c>
      <c r="F103" s="12">
        <v>88</v>
      </c>
      <c r="G103" s="12">
        <v>65</v>
      </c>
      <c r="H103" s="12" t="s">
        <v>29</v>
      </c>
      <c r="I103" s="12">
        <v>10</v>
      </c>
      <c r="J103" s="12" t="s">
        <v>29</v>
      </c>
      <c r="K103" s="12">
        <f t="shared" si="3"/>
        <v>316</v>
      </c>
    </row>
    <row r="104" spans="1:11">
      <c r="A104" s="11">
        <v>6505</v>
      </c>
      <c r="B104" s="13" t="s">
        <v>126</v>
      </c>
      <c r="C104" s="12">
        <v>13</v>
      </c>
      <c r="D104" s="12">
        <v>26</v>
      </c>
      <c r="E104" s="12">
        <v>9</v>
      </c>
      <c r="F104" s="12">
        <v>31</v>
      </c>
      <c r="G104" s="12">
        <v>22</v>
      </c>
      <c r="H104" s="12" t="s">
        <v>29</v>
      </c>
      <c r="I104" s="12">
        <v>4</v>
      </c>
      <c r="J104" s="12" t="s">
        <v>29</v>
      </c>
      <c r="K104" s="12">
        <f t="shared" si="3"/>
        <v>105</v>
      </c>
    </row>
    <row r="105" spans="1:11">
      <c r="A105" s="11">
        <v>6594</v>
      </c>
      <c r="B105" s="13" t="s">
        <v>127</v>
      </c>
      <c r="C105" s="12" t="s">
        <v>29</v>
      </c>
      <c r="D105" s="12" t="s">
        <v>29</v>
      </c>
      <c r="E105" s="12">
        <v>1</v>
      </c>
      <c r="F105" s="12" t="s">
        <v>29</v>
      </c>
      <c r="G105" s="12" t="s">
        <v>29</v>
      </c>
      <c r="H105" s="12" t="s">
        <v>29</v>
      </c>
      <c r="I105" s="12" t="s">
        <v>29</v>
      </c>
      <c r="J105" s="12" t="s">
        <v>29</v>
      </c>
      <c r="K105" s="12">
        <f t="shared" si="3"/>
        <v>1</v>
      </c>
    </row>
    <row r="106" spans="1:11">
      <c r="A106" s="11">
        <v>6595</v>
      </c>
      <c r="B106" s="13" t="s">
        <v>128</v>
      </c>
      <c r="C106" s="12" t="s">
        <v>29</v>
      </c>
      <c r="D106" s="12">
        <v>1</v>
      </c>
      <c r="E106" s="12" t="s">
        <v>29</v>
      </c>
      <c r="F106" s="12" t="s">
        <v>29</v>
      </c>
      <c r="G106" s="12" t="s">
        <v>29</v>
      </c>
      <c r="H106" s="12" t="s">
        <v>29</v>
      </c>
      <c r="I106" s="12" t="s">
        <v>29</v>
      </c>
      <c r="J106" s="12" t="s">
        <v>29</v>
      </c>
      <c r="K106" s="12">
        <f t="shared" si="3"/>
        <v>1</v>
      </c>
    </row>
    <row r="107" spans="1:11">
      <c r="A107" s="11">
        <v>6597</v>
      </c>
      <c r="B107" s="13" t="s">
        <v>129</v>
      </c>
      <c r="C107" s="12">
        <v>301</v>
      </c>
      <c r="D107" s="12">
        <v>434</v>
      </c>
      <c r="E107" s="12">
        <v>101</v>
      </c>
      <c r="F107" s="12">
        <v>426</v>
      </c>
      <c r="G107" s="12">
        <v>308</v>
      </c>
      <c r="H107" s="12" t="s">
        <v>29</v>
      </c>
      <c r="I107" s="12">
        <v>10</v>
      </c>
      <c r="J107" s="12">
        <v>3</v>
      </c>
      <c r="K107" s="12">
        <f t="shared" si="3"/>
        <v>1583</v>
      </c>
    </row>
    <row r="108" spans="1:11">
      <c r="A108" s="18">
        <v>6598</v>
      </c>
      <c r="B108" s="13" t="s">
        <v>130</v>
      </c>
      <c r="C108" s="12">
        <v>41</v>
      </c>
      <c r="D108" s="12">
        <v>62</v>
      </c>
      <c r="E108" s="12">
        <v>5</v>
      </c>
      <c r="F108" s="12">
        <v>45</v>
      </c>
      <c r="G108" s="12">
        <v>33</v>
      </c>
      <c r="H108" s="12" t="s">
        <v>29</v>
      </c>
      <c r="I108" s="12">
        <v>1</v>
      </c>
      <c r="J108" s="12" t="s">
        <v>29</v>
      </c>
      <c r="K108" s="12">
        <f t="shared" si="3"/>
        <v>187</v>
      </c>
    </row>
    <row r="109" spans="1:1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1:11">
      <c r="A110" s="6" t="s">
        <v>131</v>
      </c>
    </row>
  </sheetData>
  <mergeCells count="11">
    <mergeCell ref="G10:G11"/>
    <mergeCell ref="H10:H11"/>
    <mergeCell ref="I10:I11"/>
    <mergeCell ref="J10:J11"/>
    <mergeCell ref="K10:K11"/>
    <mergeCell ref="F10:F11"/>
    <mergeCell ref="A10:A11"/>
    <mergeCell ref="B10:B11"/>
    <mergeCell ref="C10:C11"/>
    <mergeCell ref="D10:D11"/>
    <mergeCell ref="E10:E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10"/>
  <sheetViews>
    <sheetView workbookViewId="0">
      <selection activeCell="G1" sqref="G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11.42578125" style="6" bestFit="1" customWidth="1"/>
    <col min="4" max="4" width="8.28515625" style="6" bestFit="1" customWidth="1"/>
    <col min="5" max="5" width="6.140625" style="6" bestFit="1" customWidth="1"/>
    <col min="6" max="6" width="10.85546875" style="6" customWidth="1"/>
    <col min="7" max="7" width="7.5703125" style="6" bestFit="1" customWidth="1"/>
    <col min="8" max="8" width="8.42578125" style="6" customWidth="1"/>
  </cols>
  <sheetData>
    <row r="1" spans="1:8">
      <c r="C1" s="7" t="s">
        <v>14</v>
      </c>
    </row>
    <row r="7" spans="1:8">
      <c r="A7" s="6" t="s">
        <v>10</v>
      </c>
    </row>
    <row r="8" spans="1:8">
      <c r="A8" s="6" t="s">
        <v>132</v>
      </c>
    </row>
    <row r="10" spans="1:8">
      <c r="A10" s="31" t="s">
        <v>16</v>
      </c>
      <c r="B10" s="31" t="s">
        <v>17</v>
      </c>
      <c r="C10" s="31" t="s">
        <v>206</v>
      </c>
      <c r="D10" s="31" t="s">
        <v>207</v>
      </c>
      <c r="E10" s="31" t="s">
        <v>208</v>
      </c>
      <c r="F10" s="35" t="s">
        <v>209</v>
      </c>
      <c r="G10" s="31" t="s">
        <v>210</v>
      </c>
      <c r="H10" s="31" t="s">
        <v>134</v>
      </c>
    </row>
    <row r="11" spans="1:8">
      <c r="A11" s="30"/>
      <c r="B11" s="30"/>
      <c r="C11" s="30"/>
      <c r="D11" s="30"/>
      <c r="E11" s="30"/>
      <c r="F11" s="33"/>
      <c r="G11" s="30"/>
      <c r="H11" s="30"/>
    </row>
    <row r="13" spans="1:8">
      <c r="A13" s="11" t="s">
        <v>24</v>
      </c>
      <c r="C13" s="12">
        <f t="shared" ref="C13:H13" si="0">SUM(C15:C108)</f>
        <v>12123</v>
      </c>
      <c r="D13" s="12">
        <f t="shared" si="0"/>
        <v>5158</v>
      </c>
      <c r="E13" s="12">
        <f t="shared" si="0"/>
        <v>1315</v>
      </c>
      <c r="F13" s="12">
        <f t="shared" si="0"/>
        <v>1833</v>
      </c>
      <c r="G13" s="12">
        <f t="shared" si="0"/>
        <v>25504</v>
      </c>
      <c r="H13" s="12">
        <f t="shared" si="0"/>
        <v>45933</v>
      </c>
    </row>
    <row r="14" spans="1:8">
      <c r="A14" s="11"/>
      <c r="C14" s="12"/>
      <c r="D14" s="12"/>
      <c r="E14" s="12"/>
      <c r="F14" s="12"/>
      <c r="G14" s="12"/>
      <c r="H14" s="12"/>
    </row>
    <row r="15" spans="1:8">
      <c r="A15" s="11">
        <v>5101</v>
      </c>
      <c r="B15" s="13" t="s">
        <v>26</v>
      </c>
      <c r="C15" s="12">
        <v>266</v>
      </c>
      <c r="D15" s="12">
        <v>43</v>
      </c>
      <c r="E15" s="12">
        <v>12</v>
      </c>
      <c r="F15" s="12">
        <v>16</v>
      </c>
      <c r="G15" s="12">
        <v>422</v>
      </c>
      <c r="H15" s="12">
        <f>SUM(C15:G15)</f>
        <v>759</v>
      </c>
    </row>
    <row r="16" spans="1:8">
      <c r="A16" s="11">
        <v>5103</v>
      </c>
      <c r="B16" s="13" t="s">
        <v>27</v>
      </c>
      <c r="C16" s="12">
        <v>114</v>
      </c>
      <c r="D16" s="12">
        <v>26</v>
      </c>
      <c r="E16" s="12">
        <v>8</v>
      </c>
      <c r="F16" s="12">
        <v>20</v>
      </c>
      <c r="G16" s="12">
        <v>184</v>
      </c>
      <c r="H16" s="12">
        <f t="shared" ref="H16:H21" si="1">SUM(C16:G16)</f>
        <v>352</v>
      </c>
    </row>
    <row r="17" spans="1:8">
      <c r="A17" s="11">
        <v>5197</v>
      </c>
      <c r="B17" s="13" t="s">
        <v>28</v>
      </c>
      <c r="C17" s="12" t="s">
        <v>29</v>
      </c>
      <c r="D17" s="12" t="s">
        <v>29</v>
      </c>
      <c r="E17" s="12" t="s">
        <v>29</v>
      </c>
      <c r="F17" s="12">
        <v>1</v>
      </c>
      <c r="G17" s="12">
        <v>1</v>
      </c>
      <c r="H17" s="12">
        <f t="shared" si="1"/>
        <v>2</v>
      </c>
    </row>
    <row r="18" spans="1:8">
      <c r="A18" s="11">
        <v>5201</v>
      </c>
      <c r="B18" s="13" t="s">
        <v>31</v>
      </c>
      <c r="C18" s="12">
        <v>627</v>
      </c>
      <c r="D18" s="12">
        <v>176</v>
      </c>
      <c r="E18" s="12">
        <v>51</v>
      </c>
      <c r="F18" s="12">
        <v>81</v>
      </c>
      <c r="G18" s="12">
        <v>1398</v>
      </c>
      <c r="H18" s="12">
        <f t="shared" si="1"/>
        <v>2333</v>
      </c>
    </row>
    <row r="19" spans="1:8">
      <c r="A19" s="11">
        <v>5202</v>
      </c>
      <c r="B19" s="13" t="s">
        <v>32</v>
      </c>
      <c r="C19" s="12">
        <v>122</v>
      </c>
      <c r="D19" s="12">
        <v>32</v>
      </c>
      <c r="E19" s="12">
        <v>10</v>
      </c>
      <c r="F19" s="12">
        <v>11</v>
      </c>
      <c r="G19" s="12">
        <v>238</v>
      </c>
      <c r="H19" s="12">
        <f t="shared" si="1"/>
        <v>413</v>
      </c>
    </row>
    <row r="20" spans="1:8">
      <c r="A20" s="11">
        <v>5205</v>
      </c>
      <c r="B20" s="13" t="s">
        <v>33</v>
      </c>
      <c r="C20" s="12">
        <v>218</v>
      </c>
      <c r="D20" s="12">
        <v>122</v>
      </c>
      <c r="E20" s="12">
        <v>36</v>
      </c>
      <c r="F20" s="12">
        <v>39</v>
      </c>
      <c r="G20" s="12">
        <v>496</v>
      </c>
      <c r="H20" s="12">
        <f t="shared" si="1"/>
        <v>911</v>
      </c>
    </row>
    <row r="21" spans="1:8">
      <c r="A21" s="11">
        <v>5290</v>
      </c>
      <c r="B21" s="13" t="s">
        <v>34</v>
      </c>
      <c r="C21" s="12">
        <v>33</v>
      </c>
      <c r="D21" s="12">
        <v>8</v>
      </c>
      <c r="E21" s="12">
        <v>3</v>
      </c>
      <c r="F21" s="12">
        <v>10</v>
      </c>
      <c r="G21" s="12">
        <v>70</v>
      </c>
      <c r="H21" s="12">
        <f t="shared" si="1"/>
        <v>124</v>
      </c>
    </row>
    <row r="22" spans="1:8">
      <c r="A22" s="11">
        <v>5294</v>
      </c>
      <c r="B22" s="13" t="s">
        <v>35</v>
      </c>
      <c r="C22" s="12" t="s">
        <v>29</v>
      </c>
      <c r="D22" s="12" t="s">
        <v>29</v>
      </c>
      <c r="E22" s="12" t="s">
        <v>29</v>
      </c>
      <c r="F22" s="12" t="s">
        <v>29</v>
      </c>
      <c r="G22" s="12">
        <v>2</v>
      </c>
      <c r="H22" s="12">
        <f t="shared" ref="H22:H108" si="2">SUM(C22:G22)</f>
        <v>2</v>
      </c>
    </row>
    <row r="23" spans="1:8">
      <c r="A23" s="11">
        <v>5295</v>
      </c>
      <c r="B23" s="13" t="s">
        <v>36</v>
      </c>
      <c r="C23" s="12">
        <v>2</v>
      </c>
      <c r="D23" s="12" t="s">
        <v>29</v>
      </c>
      <c r="E23" s="12">
        <v>1</v>
      </c>
      <c r="F23" s="12" t="s">
        <v>29</v>
      </c>
      <c r="G23" s="12">
        <v>2</v>
      </c>
      <c r="H23" s="12">
        <f t="shared" si="2"/>
        <v>5</v>
      </c>
    </row>
    <row r="24" spans="1:8">
      <c r="A24" s="11">
        <v>5299</v>
      </c>
      <c r="B24" s="13" t="s">
        <v>37</v>
      </c>
      <c r="C24" s="12" t="s">
        <v>29</v>
      </c>
      <c r="D24" s="12" t="s">
        <v>29</v>
      </c>
      <c r="E24" s="12" t="s">
        <v>29</v>
      </c>
      <c r="F24" s="12" t="s">
        <v>29</v>
      </c>
      <c r="G24" s="12">
        <v>2</v>
      </c>
      <c r="H24" s="12">
        <f t="shared" si="2"/>
        <v>2</v>
      </c>
    </row>
    <row r="25" spans="1:8">
      <c r="A25" s="11">
        <v>5301</v>
      </c>
      <c r="B25" s="13" t="s">
        <v>39</v>
      </c>
      <c r="C25" s="12">
        <v>43</v>
      </c>
      <c r="D25" s="12">
        <v>16</v>
      </c>
      <c r="E25" s="12">
        <v>4</v>
      </c>
      <c r="F25" s="12">
        <v>8</v>
      </c>
      <c r="G25" s="12">
        <v>109</v>
      </c>
      <c r="H25" s="12">
        <f t="shared" si="2"/>
        <v>180</v>
      </c>
    </row>
    <row r="26" spans="1:8">
      <c r="A26" s="11">
        <v>5302</v>
      </c>
      <c r="B26" s="13" t="s">
        <v>40</v>
      </c>
      <c r="C26" s="12">
        <v>82</v>
      </c>
      <c r="D26" s="12">
        <v>31</v>
      </c>
      <c r="E26" s="12">
        <v>6</v>
      </c>
      <c r="F26" s="12">
        <v>9</v>
      </c>
      <c r="G26" s="12">
        <v>146</v>
      </c>
      <c r="H26" s="12">
        <f t="shared" si="2"/>
        <v>274</v>
      </c>
    </row>
    <row r="27" spans="1:8">
      <c r="A27" s="11">
        <v>5303</v>
      </c>
      <c r="B27" s="13" t="s">
        <v>41</v>
      </c>
      <c r="C27" s="12">
        <v>2</v>
      </c>
      <c r="D27" s="12" t="s">
        <v>29</v>
      </c>
      <c r="E27" s="12" t="s">
        <v>29</v>
      </c>
      <c r="F27" s="12" t="s">
        <v>29</v>
      </c>
      <c r="G27" s="12">
        <v>8</v>
      </c>
      <c r="H27" s="12">
        <f t="shared" si="2"/>
        <v>10</v>
      </c>
    </row>
    <row r="28" spans="1:8">
      <c r="A28" s="11">
        <v>5304</v>
      </c>
      <c r="B28" s="13" t="s">
        <v>42</v>
      </c>
      <c r="C28" s="12">
        <v>19</v>
      </c>
      <c r="D28" s="12">
        <v>6</v>
      </c>
      <c r="E28" s="12">
        <v>4</v>
      </c>
      <c r="F28" s="12" t="s">
        <v>29</v>
      </c>
      <c r="G28" s="12">
        <v>42</v>
      </c>
      <c r="H28" s="12">
        <f t="shared" si="2"/>
        <v>71</v>
      </c>
    </row>
    <row r="29" spans="1:8">
      <c r="A29" s="11">
        <v>5305</v>
      </c>
      <c r="B29" s="13" t="s">
        <v>43</v>
      </c>
      <c r="C29" s="12">
        <v>16</v>
      </c>
      <c r="D29" s="12">
        <v>10</v>
      </c>
      <c r="E29" s="12">
        <v>1</v>
      </c>
      <c r="F29" s="12">
        <v>3</v>
      </c>
      <c r="G29" s="12">
        <v>34</v>
      </c>
      <c r="H29" s="12">
        <f t="shared" si="2"/>
        <v>64</v>
      </c>
    </row>
    <row r="30" spans="1:8">
      <c r="A30" s="11">
        <v>5308</v>
      </c>
      <c r="B30" s="13" t="s">
        <v>44</v>
      </c>
      <c r="C30" s="12">
        <v>4</v>
      </c>
      <c r="D30" s="12">
        <v>2</v>
      </c>
      <c r="E30" s="12">
        <v>1</v>
      </c>
      <c r="F30" s="12" t="s">
        <v>29</v>
      </c>
      <c r="G30" s="12">
        <v>15</v>
      </c>
      <c r="H30" s="12">
        <f t="shared" si="2"/>
        <v>22</v>
      </c>
    </row>
    <row r="31" spans="1:8">
      <c r="A31" s="11">
        <v>5310</v>
      </c>
      <c r="B31" s="13" t="s">
        <v>45</v>
      </c>
      <c r="C31" s="12">
        <v>18</v>
      </c>
      <c r="D31" s="12">
        <v>6</v>
      </c>
      <c r="E31" s="12">
        <v>1</v>
      </c>
      <c r="F31" s="12">
        <v>3</v>
      </c>
      <c r="G31" s="12">
        <v>32</v>
      </c>
      <c r="H31" s="12">
        <f t="shared" si="2"/>
        <v>60</v>
      </c>
    </row>
    <row r="32" spans="1:8">
      <c r="A32" s="11">
        <v>5311</v>
      </c>
      <c r="B32" s="13" t="s">
        <v>46</v>
      </c>
      <c r="C32" s="12">
        <v>1</v>
      </c>
      <c r="D32" s="12" t="s">
        <v>29</v>
      </c>
      <c r="E32" s="12">
        <v>2</v>
      </c>
      <c r="F32" s="12" t="s">
        <v>29</v>
      </c>
      <c r="G32" s="12">
        <v>3</v>
      </c>
      <c r="H32" s="12">
        <f t="shared" si="2"/>
        <v>6</v>
      </c>
    </row>
    <row r="33" spans="1:8">
      <c r="A33" s="11">
        <v>5312</v>
      </c>
      <c r="B33" s="13" t="s">
        <v>47</v>
      </c>
      <c r="C33" s="12">
        <v>82</v>
      </c>
      <c r="D33" s="12">
        <v>37</v>
      </c>
      <c r="E33" s="12">
        <v>6</v>
      </c>
      <c r="F33" s="12">
        <v>12</v>
      </c>
      <c r="G33" s="12">
        <v>163</v>
      </c>
      <c r="H33" s="12">
        <f t="shared" si="2"/>
        <v>300</v>
      </c>
    </row>
    <row r="34" spans="1:8">
      <c r="A34" s="11">
        <v>5314</v>
      </c>
      <c r="B34" s="13" t="s">
        <v>48</v>
      </c>
      <c r="C34" s="12">
        <v>2</v>
      </c>
      <c r="D34" s="12">
        <v>4</v>
      </c>
      <c r="E34" s="12" t="s">
        <v>29</v>
      </c>
      <c r="F34" s="12" t="s">
        <v>29</v>
      </c>
      <c r="G34" s="12">
        <v>2</v>
      </c>
      <c r="H34" s="12">
        <f t="shared" si="2"/>
        <v>8</v>
      </c>
    </row>
    <row r="35" spans="1:8">
      <c r="A35" s="11">
        <v>5319</v>
      </c>
      <c r="B35" s="13" t="s">
        <v>49</v>
      </c>
      <c r="C35" s="12">
        <v>47</v>
      </c>
      <c r="D35" s="12">
        <v>8</v>
      </c>
      <c r="E35" s="12">
        <v>3</v>
      </c>
      <c r="F35" s="12">
        <v>1</v>
      </c>
      <c r="G35" s="12">
        <v>66</v>
      </c>
      <c r="H35" s="12">
        <f t="shared" si="2"/>
        <v>125</v>
      </c>
    </row>
    <row r="36" spans="1:8">
      <c r="A36" s="11">
        <v>5399</v>
      </c>
      <c r="B36" s="13" t="s">
        <v>50</v>
      </c>
      <c r="C36" s="12" t="s">
        <v>29</v>
      </c>
      <c r="D36" s="12">
        <v>2</v>
      </c>
      <c r="E36" s="12" t="s">
        <v>29</v>
      </c>
      <c r="F36" s="12" t="s">
        <v>29</v>
      </c>
      <c r="G36" s="12">
        <v>1</v>
      </c>
      <c r="H36" s="12">
        <f t="shared" si="2"/>
        <v>3</v>
      </c>
    </row>
    <row r="37" spans="1:8">
      <c r="A37" s="11">
        <v>5401</v>
      </c>
      <c r="B37" s="13" t="s">
        <v>52</v>
      </c>
      <c r="C37" s="12">
        <v>857</v>
      </c>
      <c r="D37" s="12">
        <v>472</v>
      </c>
      <c r="E37" s="12">
        <v>123</v>
      </c>
      <c r="F37" s="12">
        <v>200</v>
      </c>
      <c r="G37" s="12">
        <v>2012</v>
      </c>
      <c r="H37" s="12">
        <f t="shared" si="2"/>
        <v>3664</v>
      </c>
    </row>
    <row r="38" spans="1:8">
      <c r="A38" s="11">
        <v>5411</v>
      </c>
      <c r="B38" s="13" t="s">
        <v>53</v>
      </c>
      <c r="C38" s="12">
        <v>57</v>
      </c>
      <c r="D38" s="12">
        <v>16</v>
      </c>
      <c r="E38" s="12">
        <v>3</v>
      </c>
      <c r="F38" s="12">
        <v>6</v>
      </c>
      <c r="G38" s="12">
        <v>99</v>
      </c>
      <c r="H38" s="12">
        <f t="shared" si="2"/>
        <v>181</v>
      </c>
    </row>
    <row r="39" spans="1:8">
      <c r="A39" s="11">
        <v>5413</v>
      </c>
      <c r="B39" s="13" t="s">
        <v>54</v>
      </c>
      <c r="C39" s="12">
        <v>4</v>
      </c>
      <c r="D39" s="12">
        <v>5</v>
      </c>
      <c r="E39" s="12">
        <v>1</v>
      </c>
      <c r="F39" s="12">
        <v>0</v>
      </c>
      <c r="G39" s="12">
        <v>13</v>
      </c>
      <c r="H39" s="12">
        <f t="shared" si="2"/>
        <v>23</v>
      </c>
    </row>
    <row r="40" spans="1:8">
      <c r="A40" s="11">
        <v>5418</v>
      </c>
      <c r="B40" s="13" t="s">
        <v>55</v>
      </c>
      <c r="C40" s="12">
        <v>38</v>
      </c>
      <c r="D40" s="12">
        <v>14</v>
      </c>
      <c r="E40" s="12">
        <v>11</v>
      </c>
      <c r="F40" s="12">
        <v>7</v>
      </c>
      <c r="G40" s="12">
        <v>99</v>
      </c>
      <c r="H40" s="12">
        <f t="shared" si="2"/>
        <v>169</v>
      </c>
    </row>
    <row r="41" spans="1:8">
      <c r="A41" s="11">
        <v>5486</v>
      </c>
      <c r="B41" s="13" t="s">
        <v>56</v>
      </c>
      <c r="C41" s="12">
        <v>21</v>
      </c>
      <c r="D41" s="12">
        <v>32</v>
      </c>
      <c r="E41" s="12">
        <v>9</v>
      </c>
      <c r="F41" s="12">
        <v>7</v>
      </c>
      <c r="G41" s="12">
        <v>64</v>
      </c>
      <c r="H41" s="12">
        <f t="shared" si="2"/>
        <v>133</v>
      </c>
    </row>
    <row r="42" spans="1:8">
      <c r="A42" s="11">
        <v>5487</v>
      </c>
      <c r="B42" s="13" t="s">
        <v>57</v>
      </c>
      <c r="C42" s="12">
        <v>1014</v>
      </c>
      <c r="D42" s="12">
        <v>455</v>
      </c>
      <c r="E42" s="12">
        <v>131</v>
      </c>
      <c r="F42" s="12">
        <v>165</v>
      </c>
      <c r="G42" s="12">
        <v>2314</v>
      </c>
      <c r="H42" s="12">
        <f t="shared" si="2"/>
        <v>4079</v>
      </c>
    </row>
    <row r="43" spans="1:8">
      <c r="A43" s="11">
        <v>5488</v>
      </c>
      <c r="B43" s="13" t="s">
        <v>58</v>
      </c>
      <c r="C43" s="12">
        <v>10</v>
      </c>
      <c r="D43" s="12">
        <v>10</v>
      </c>
      <c r="E43" s="12">
        <v>3</v>
      </c>
      <c r="F43" s="12">
        <v>1</v>
      </c>
      <c r="G43" s="12">
        <v>25</v>
      </c>
      <c r="H43" s="12">
        <f t="shared" si="2"/>
        <v>49</v>
      </c>
    </row>
    <row r="44" spans="1:8">
      <c r="A44" s="11">
        <v>5492</v>
      </c>
      <c r="B44" s="13" t="s">
        <v>59</v>
      </c>
      <c r="C44" s="12">
        <v>1528</v>
      </c>
      <c r="D44" s="12">
        <v>402</v>
      </c>
      <c r="E44" s="12">
        <v>90</v>
      </c>
      <c r="F44" s="12">
        <v>165</v>
      </c>
      <c r="G44" s="12">
        <v>3083</v>
      </c>
      <c r="H44" s="12">
        <f t="shared" si="2"/>
        <v>5268</v>
      </c>
    </row>
    <row r="45" spans="1:8">
      <c r="A45" s="11">
        <v>5493</v>
      </c>
      <c r="B45" s="13" t="s">
        <v>60</v>
      </c>
      <c r="C45" s="12">
        <v>167</v>
      </c>
      <c r="D45" s="12">
        <v>84</v>
      </c>
      <c r="E45" s="12">
        <v>24</v>
      </c>
      <c r="F45" s="12">
        <v>29</v>
      </c>
      <c r="G45" s="12">
        <v>327</v>
      </c>
      <c r="H45" s="12">
        <f t="shared" si="2"/>
        <v>631</v>
      </c>
    </row>
    <row r="46" spans="1:8">
      <c r="A46" s="11">
        <v>5501</v>
      </c>
      <c r="B46" s="13" t="s">
        <v>62</v>
      </c>
      <c r="C46" s="12">
        <v>52</v>
      </c>
      <c r="D46" s="12">
        <v>24</v>
      </c>
      <c r="E46" s="12">
        <v>6</v>
      </c>
      <c r="F46" s="12">
        <v>9</v>
      </c>
      <c r="G46" s="12">
        <v>109</v>
      </c>
      <c r="H46" s="12">
        <f t="shared" si="2"/>
        <v>200</v>
      </c>
    </row>
    <row r="47" spans="1:8">
      <c r="A47" s="11">
        <v>5502</v>
      </c>
      <c r="B47" s="13" t="s">
        <v>63</v>
      </c>
      <c r="C47" s="12">
        <v>88</v>
      </c>
      <c r="D47" s="12">
        <v>28</v>
      </c>
      <c r="E47" s="12">
        <v>6</v>
      </c>
      <c r="F47" s="12">
        <v>8</v>
      </c>
      <c r="G47" s="12">
        <v>157</v>
      </c>
      <c r="H47" s="12">
        <f t="shared" si="2"/>
        <v>287</v>
      </c>
    </row>
    <row r="48" spans="1:8">
      <c r="A48" s="11">
        <v>5503</v>
      </c>
      <c r="B48" s="13" t="s">
        <v>64</v>
      </c>
      <c r="C48" s="12">
        <v>22</v>
      </c>
      <c r="D48" s="12">
        <v>10</v>
      </c>
      <c r="E48" s="12">
        <v>3</v>
      </c>
      <c r="F48" s="12">
        <v>6</v>
      </c>
      <c r="G48" s="12">
        <v>34</v>
      </c>
      <c r="H48" s="12">
        <f t="shared" si="2"/>
        <v>75</v>
      </c>
    </row>
    <row r="49" spans="1:8">
      <c r="A49" s="11">
        <v>5504</v>
      </c>
      <c r="B49" s="13" t="s">
        <v>65</v>
      </c>
      <c r="C49" s="12">
        <v>20</v>
      </c>
      <c r="D49" s="12">
        <v>11</v>
      </c>
      <c r="E49" s="12">
        <v>3</v>
      </c>
      <c r="F49" s="12">
        <v>2</v>
      </c>
      <c r="G49" s="12">
        <v>44</v>
      </c>
      <c r="H49" s="12">
        <f t="shared" si="2"/>
        <v>80</v>
      </c>
    </row>
    <row r="50" spans="1:8">
      <c r="A50" s="11">
        <v>5505</v>
      </c>
      <c r="B50" s="13" t="s">
        <v>66</v>
      </c>
      <c r="C50" s="12">
        <v>39</v>
      </c>
      <c r="D50" s="12">
        <v>20</v>
      </c>
      <c r="E50" s="12">
        <v>5</v>
      </c>
      <c r="F50" s="12">
        <v>4</v>
      </c>
      <c r="G50" s="12">
        <v>60</v>
      </c>
      <c r="H50" s="12">
        <f t="shared" si="2"/>
        <v>128</v>
      </c>
    </row>
    <row r="51" spans="1:8">
      <c r="A51" s="11">
        <v>5601</v>
      </c>
      <c r="B51" s="13" t="s">
        <v>68</v>
      </c>
      <c r="C51" s="12">
        <v>48</v>
      </c>
      <c r="D51" s="12">
        <v>18</v>
      </c>
      <c r="E51" s="12">
        <v>6</v>
      </c>
      <c r="F51" s="12">
        <v>6</v>
      </c>
      <c r="G51" s="12">
        <v>102</v>
      </c>
      <c r="H51" s="12">
        <f t="shared" si="2"/>
        <v>180</v>
      </c>
    </row>
    <row r="52" spans="1:8">
      <c r="A52" s="11">
        <v>5602</v>
      </c>
      <c r="B52" s="13" t="s">
        <v>69</v>
      </c>
      <c r="C52" s="12">
        <v>4</v>
      </c>
      <c r="D52" s="12" t="s">
        <v>29</v>
      </c>
      <c r="E52" s="12">
        <v>1</v>
      </c>
      <c r="F52" s="12">
        <v>1</v>
      </c>
      <c r="G52" s="12">
        <v>4</v>
      </c>
      <c r="H52" s="12">
        <f t="shared" si="2"/>
        <v>10</v>
      </c>
    </row>
    <row r="53" spans="1:8">
      <c r="A53" s="11">
        <v>5603</v>
      </c>
      <c r="B53" s="13" t="s">
        <v>70</v>
      </c>
      <c r="C53" s="12">
        <v>41</v>
      </c>
      <c r="D53" s="12">
        <v>6</v>
      </c>
      <c r="E53" s="12">
        <v>7</v>
      </c>
      <c r="F53" s="12">
        <v>5</v>
      </c>
      <c r="G53" s="12">
        <v>57</v>
      </c>
      <c r="H53" s="12">
        <f t="shared" si="2"/>
        <v>116</v>
      </c>
    </row>
    <row r="54" spans="1:8">
      <c r="A54" s="11">
        <v>5604</v>
      </c>
      <c r="B54" s="13" t="s">
        <v>71</v>
      </c>
      <c r="C54" s="12">
        <v>40</v>
      </c>
      <c r="D54" s="12">
        <v>31</v>
      </c>
      <c r="E54" s="12">
        <v>3</v>
      </c>
      <c r="F54" s="12">
        <v>9</v>
      </c>
      <c r="G54" s="12">
        <v>81</v>
      </c>
      <c r="H54" s="12">
        <f t="shared" si="2"/>
        <v>164</v>
      </c>
    </row>
    <row r="55" spans="1:8">
      <c r="A55" s="11">
        <v>5605</v>
      </c>
      <c r="B55" s="13" t="s">
        <v>72</v>
      </c>
      <c r="C55" s="12">
        <v>26</v>
      </c>
      <c r="D55" s="12">
        <v>22</v>
      </c>
      <c r="E55" s="12">
        <v>2</v>
      </c>
      <c r="F55" s="12" t="s">
        <v>29</v>
      </c>
      <c r="G55" s="12">
        <v>46</v>
      </c>
      <c r="H55" s="12">
        <f t="shared" si="2"/>
        <v>96</v>
      </c>
    </row>
    <row r="56" spans="1:8">
      <c r="A56" s="11">
        <v>5606</v>
      </c>
      <c r="B56" s="13" t="s">
        <v>73</v>
      </c>
      <c r="C56" s="12">
        <v>250</v>
      </c>
      <c r="D56" s="12">
        <v>75</v>
      </c>
      <c r="E56" s="12">
        <v>21</v>
      </c>
      <c r="F56" s="12">
        <v>41</v>
      </c>
      <c r="G56" s="12">
        <v>497</v>
      </c>
      <c r="H56" s="12">
        <f t="shared" si="2"/>
        <v>884</v>
      </c>
    </row>
    <row r="57" spans="1:8">
      <c r="A57" s="11">
        <v>5607</v>
      </c>
      <c r="B57" s="13" t="s">
        <v>74</v>
      </c>
      <c r="C57" s="12">
        <v>122</v>
      </c>
      <c r="D57" s="12">
        <v>76</v>
      </c>
      <c r="E57" s="12">
        <v>5</v>
      </c>
      <c r="F57" s="12">
        <v>12</v>
      </c>
      <c r="G57" s="12">
        <v>240</v>
      </c>
      <c r="H57" s="12">
        <f t="shared" si="2"/>
        <v>455</v>
      </c>
    </row>
    <row r="58" spans="1:8">
      <c r="A58" s="11">
        <v>5608</v>
      </c>
      <c r="B58" s="13" t="s">
        <v>75</v>
      </c>
      <c r="C58" s="12">
        <v>18</v>
      </c>
      <c r="D58" s="12">
        <v>6</v>
      </c>
      <c r="E58" s="12">
        <v>1</v>
      </c>
      <c r="F58" s="12">
        <v>3</v>
      </c>
      <c r="G58" s="12">
        <v>31</v>
      </c>
      <c r="H58" s="12">
        <f t="shared" si="2"/>
        <v>59</v>
      </c>
    </row>
    <row r="59" spans="1:8">
      <c r="A59" s="11">
        <v>5610</v>
      </c>
      <c r="B59" s="13" t="s">
        <v>76</v>
      </c>
      <c r="C59" s="12">
        <v>20</v>
      </c>
      <c r="D59" s="12">
        <v>9</v>
      </c>
      <c r="E59" s="12">
        <v>4</v>
      </c>
      <c r="F59" s="12">
        <v>1</v>
      </c>
      <c r="G59" s="12">
        <v>42</v>
      </c>
      <c r="H59" s="12">
        <f t="shared" si="2"/>
        <v>76</v>
      </c>
    </row>
    <row r="60" spans="1:8">
      <c r="A60" s="11">
        <v>5611</v>
      </c>
      <c r="B60" s="13" t="s">
        <v>77</v>
      </c>
      <c r="C60" s="12">
        <v>36</v>
      </c>
      <c r="D60" s="12">
        <v>12</v>
      </c>
      <c r="E60" s="12">
        <v>5</v>
      </c>
      <c r="F60" s="12">
        <v>4</v>
      </c>
      <c r="G60" s="12">
        <v>36</v>
      </c>
      <c r="H60" s="12">
        <f t="shared" si="2"/>
        <v>93</v>
      </c>
    </row>
    <row r="61" spans="1:8">
      <c r="A61" s="11">
        <v>5612</v>
      </c>
      <c r="B61" s="13" t="s">
        <v>78</v>
      </c>
      <c r="C61" s="12">
        <v>137</v>
      </c>
      <c r="D61" s="12">
        <v>59</v>
      </c>
      <c r="E61" s="12">
        <v>7</v>
      </c>
      <c r="F61" s="12">
        <v>13</v>
      </c>
      <c r="G61" s="12">
        <v>263</v>
      </c>
      <c r="H61" s="12">
        <f t="shared" si="2"/>
        <v>479</v>
      </c>
    </row>
    <row r="62" spans="1:8">
      <c r="A62" s="11">
        <v>5696</v>
      </c>
      <c r="B62" s="13" t="s">
        <v>79</v>
      </c>
      <c r="C62" s="12">
        <v>52</v>
      </c>
      <c r="D62" s="12">
        <v>14</v>
      </c>
      <c r="E62" s="12">
        <v>3</v>
      </c>
      <c r="F62" s="12">
        <v>10</v>
      </c>
      <c r="G62" s="12">
        <v>114</v>
      </c>
      <c r="H62" s="12">
        <f t="shared" si="2"/>
        <v>193</v>
      </c>
    </row>
    <row r="63" spans="1:8">
      <c r="A63" s="11">
        <v>5697</v>
      </c>
      <c r="B63" s="13" t="s">
        <v>80</v>
      </c>
      <c r="C63" s="12">
        <v>2</v>
      </c>
      <c r="D63" s="12" t="s">
        <v>29</v>
      </c>
      <c r="E63" s="12" t="s">
        <v>29</v>
      </c>
      <c r="F63" s="12" t="s">
        <v>29</v>
      </c>
      <c r="G63" s="12">
        <v>2</v>
      </c>
      <c r="H63" s="12">
        <f t="shared" si="2"/>
        <v>4</v>
      </c>
    </row>
    <row r="64" spans="1:8">
      <c r="A64" s="11">
        <v>5698</v>
      </c>
      <c r="B64" s="13" t="s">
        <v>81</v>
      </c>
      <c r="C64" s="12">
        <v>10</v>
      </c>
      <c r="D64" s="12">
        <v>6</v>
      </c>
      <c r="E64" s="12">
        <v>1</v>
      </c>
      <c r="F64" s="12">
        <v>1</v>
      </c>
      <c r="G64" s="12">
        <v>24</v>
      </c>
      <c r="H64" s="12">
        <f t="shared" si="2"/>
        <v>42</v>
      </c>
    </row>
    <row r="65" spans="1:8">
      <c r="A65" s="11">
        <v>5699</v>
      </c>
      <c r="B65" s="13" t="s">
        <v>82</v>
      </c>
      <c r="C65" s="12">
        <v>12</v>
      </c>
      <c r="D65" s="12">
        <v>10</v>
      </c>
      <c r="E65" s="12" t="s">
        <v>29</v>
      </c>
      <c r="F65" s="12">
        <v>1</v>
      </c>
      <c r="G65" s="12">
        <v>20</v>
      </c>
      <c r="H65" s="12">
        <f t="shared" si="2"/>
        <v>43</v>
      </c>
    </row>
    <row r="66" spans="1:8">
      <c r="A66" s="11">
        <v>5701</v>
      </c>
      <c r="B66" s="13" t="s">
        <v>84</v>
      </c>
      <c r="C66" s="12">
        <v>93</v>
      </c>
      <c r="D66" s="12">
        <v>67</v>
      </c>
      <c r="E66" s="12">
        <v>16</v>
      </c>
      <c r="F66" s="12">
        <v>18</v>
      </c>
      <c r="G66" s="12">
        <v>201</v>
      </c>
      <c r="H66" s="12">
        <f t="shared" si="2"/>
        <v>395</v>
      </c>
    </row>
    <row r="67" spans="1:8">
      <c r="A67" s="11">
        <v>5702</v>
      </c>
      <c r="B67" s="13" t="s">
        <v>85</v>
      </c>
      <c r="C67" s="12">
        <v>47</v>
      </c>
      <c r="D67" s="12">
        <v>22</v>
      </c>
      <c r="E67" s="12">
        <v>7</v>
      </c>
      <c r="F67" s="12">
        <v>7</v>
      </c>
      <c r="G67" s="12">
        <v>67</v>
      </c>
      <c r="H67" s="12">
        <f t="shared" si="2"/>
        <v>150</v>
      </c>
    </row>
    <row r="68" spans="1:8">
      <c r="A68" s="11">
        <v>5703</v>
      </c>
      <c r="B68" s="13" t="s">
        <v>86</v>
      </c>
      <c r="C68" s="12">
        <v>30</v>
      </c>
      <c r="D68" s="12">
        <v>20</v>
      </c>
      <c r="E68" s="12">
        <v>5</v>
      </c>
      <c r="F68" s="12">
        <v>2</v>
      </c>
      <c r="G68" s="12">
        <v>60</v>
      </c>
      <c r="H68" s="12">
        <f t="shared" si="2"/>
        <v>117</v>
      </c>
    </row>
    <row r="69" spans="1:8">
      <c r="A69" s="11">
        <v>5801</v>
      </c>
      <c r="B69" s="13" t="s">
        <v>88</v>
      </c>
      <c r="C69" s="12">
        <v>123</v>
      </c>
      <c r="D69" s="12">
        <v>30</v>
      </c>
      <c r="E69" s="12">
        <v>23</v>
      </c>
      <c r="F69" s="12">
        <v>27</v>
      </c>
      <c r="G69" s="12">
        <v>186</v>
      </c>
      <c r="H69" s="12">
        <f t="shared" si="2"/>
        <v>389</v>
      </c>
    </row>
    <row r="70" spans="1:8">
      <c r="A70" s="11">
        <v>5802</v>
      </c>
      <c r="B70" s="13" t="s">
        <v>44</v>
      </c>
      <c r="C70" s="12">
        <v>18</v>
      </c>
      <c r="D70" s="12">
        <v>2</v>
      </c>
      <c r="E70" s="12">
        <v>2</v>
      </c>
      <c r="F70" s="12">
        <v>4</v>
      </c>
      <c r="G70" s="12">
        <v>26</v>
      </c>
      <c r="H70" s="12">
        <f t="shared" si="2"/>
        <v>52</v>
      </c>
    </row>
    <row r="71" spans="1:8">
      <c r="A71" s="11">
        <v>5803</v>
      </c>
      <c r="B71" s="13" t="s">
        <v>46</v>
      </c>
      <c r="C71" s="12">
        <v>51</v>
      </c>
      <c r="D71" s="12">
        <v>14</v>
      </c>
      <c r="E71" s="12">
        <v>6</v>
      </c>
      <c r="F71" s="12">
        <v>7</v>
      </c>
      <c r="G71" s="12">
        <v>73</v>
      </c>
      <c r="H71" s="12">
        <f t="shared" si="2"/>
        <v>151</v>
      </c>
    </row>
    <row r="72" spans="1:8">
      <c r="A72" s="11">
        <v>5804</v>
      </c>
      <c r="B72" s="13" t="s">
        <v>89</v>
      </c>
      <c r="C72" s="12">
        <v>92</v>
      </c>
      <c r="D72" s="12">
        <v>49</v>
      </c>
      <c r="E72" s="12">
        <v>17</v>
      </c>
      <c r="F72" s="12">
        <v>14</v>
      </c>
      <c r="G72" s="12">
        <v>154</v>
      </c>
      <c r="H72" s="12">
        <f t="shared" si="2"/>
        <v>326</v>
      </c>
    </row>
    <row r="73" spans="1:8">
      <c r="A73" s="11">
        <v>5904</v>
      </c>
      <c r="B73" s="13" t="s">
        <v>91</v>
      </c>
      <c r="C73" s="12">
        <v>349</v>
      </c>
      <c r="D73" s="12">
        <v>165</v>
      </c>
      <c r="E73" s="12">
        <v>45</v>
      </c>
      <c r="F73" s="12">
        <v>66</v>
      </c>
      <c r="G73" s="12">
        <v>678</v>
      </c>
      <c r="H73" s="12">
        <f t="shared" si="2"/>
        <v>1303</v>
      </c>
    </row>
    <row r="74" spans="1:8">
      <c r="A74" s="11">
        <v>5902</v>
      </c>
      <c r="B74" s="13" t="s">
        <v>92</v>
      </c>
      <c r="C74" s="12">
        <v>59</v>
      </c>
      <c r="D74" s="12">
        <v>17</v>
      </c>
      <c r="E74" s="12">
        <v>6</v>
      </c>
      <c r="F74" s="12">
        <v>5</v>
      </c>
      <c r="G74" s="12">
        <v>72</v>
      </c>
      <c r="H74" s="12">
        <f t="shared" si="2"/>
        <v>159</v>
      </c>
    </row>
    <row r="75" spans="1:8">
      <c r="A75" s="11">
        <v>5903</v>
      </c>
      <c r="B75" s="13" t="s">
        <v>93</v>
      </c>
      <c r="C75" s="12">
        <v>56</v>
      </c>
      <c r="D75" s="12">
        <v>48</v>
      </c>
      <c r="E75" s="12">
        <v>7</v>
      </c>
      <c r="F75" s="12">
        <v>10</v>
      </c>
      <c r="G75" s="12">
        <v>123</v>
      </c>
      <c r="H75" s="12">
        <f t="shared" si="2"/>
        <v>244</v>
      </c>
    </row>
    <row r="76" spans="1:8">
      <c r="A76" s="11">
        <v>5905</v>
      </c>
      <c r="B76" s="13" t="s">
        <v>94</v>
      </c>
      <c r="C76" s="12">
        <v>33</v>
      </c>
      <c r="D76" s="12">
        <v>15</v>
      </c>
      <c r="E76" s="12" t="s">
        <v>29</v>
      </c>
      <c r="F76" s="12">
        <v>3</v>
      </c>
      <c r="G76" s="12">
        <v>36</v>
      </c>
      <c r="H76" s="12">
        <f t="shared" si="2"/>
        <v>87</v>
      </c>
    </row>
    <row r="77" spans="1:8">
      <c r="A77" s="11">
        <v>5906</v>
      </c>
      <c r="B77" s="13" t="s">
        <v>95</v>
      </c>
      <c r="C77" s="12">
        <v>6</v>
      </c>
      <c r="D77" s="12">
        <v>8</v>
      </c>
      <c r="E77" s="12">
        <v>2</v>
      </c>
      <c r="F77" s="12">
        <v>5</v>
      </c>
      <c r="G77" s="12">
        <v>31</v>
      </c>
      <c r="H77" s="12">
        <f t="shared" si="2"/>
        <v>52</v>
      </c>
    </row>
    <row r="78" spans="1:8">
      <c r="A78" s="11">
        <v>5908</v>
      </c>
      <c r="B78" s="13" t="s">
        <v>96</v>
      </c>
      <c r="C78" s="12">
        <v>26</v>
      </c>
      <c r="D78" s="12">
        <v>12</v>
      </c>
      <c r="E78" s="12">
        <v>4</v>
      </c>
      <c r="F78" s="12">
        <v>6</v>
      </c>
      <c r="G78" s="12">
        <v>57</v>
      </c>
      <c r="H78" s="12">
        <f t="shared" si="2"/>
        <v>105</v>
      </c>
    </row>
    <row r="79" spans="1:8">
      <c r="A79" s="11">
        <v>6001</v>
      </c>
      <c r="B79" s="13" t="s">
        <v>98</v>
      </c>
      <c r="C79" s="12">
        <v>83</v>
      </c>
      <c r="D79" s="12">
        <v>72</v>
      </c>
      <c r="E79" s="12">
        <v>22</v>
      </c>
      <c r="F79" s="12">
        <v>26</v>
      </c>
      <c r="G79" s="12">
        <v>242</v>
      </c>
      <c r="H79" s="12">
        <f t="shared" si="2"/>
        <v>445</v>
      </c>
    </row>
    <row r="80" spans="1:8">
      <c r="A80" s="11">
        <v>6002</v>
      </c>
      <c r="B80" s="13" t="s">
        <v>99</v>
      </c>
      <c r="C80" s="12">
        <v>40</v>
      </c>
      <c r="D80" s="12">
        <v>21</v>
      </c>
      <c r="E80" s="12">
        <v>1</v>
      </c>
      <c r="F80" s="12">
        <v>1</v>
      </c>
      <c r="G80" s="12">
        <v>62</v>
      </c>
      <c r="H80" s="12">
        <f t="shared" si="2"/>
        <v>125</v>
      </c>
    </row>
    <row r="81" spans="1:8">
      <c r="A81" s="11">
        <v>6003</v>
      </c>
      <c r="B81" s="13" t="s">
        <v>41</v>
      </c>
      <c r="C81" s="12">
        <v>48</v>
      </c>
      <c r="D81" s="12">
        <v>36</v>
      </c>
      <c r="E81" s="12">
        <v>3</v>
      </c>
      <c r="F81" s="12">
        <v>5</v>
      </c>
      <c r="G81" s="12">
        <v>87</v>
      </c>
      <c r="H81" s="12">
        <f t="shared" si="2"/>
        <v>179</v>
      </c>
    </row>
    <row r="82" spans="1:8">
      <c r="A82" s="11">
        <v>6004</v>
      </c>
      <c r="B82" s="13" t="s">
        <v>100</v>
      </c>
      <c r="C82" s="12">
        <v>62</v>
      </c>
      <c r="D82" s="12">
        <v>48</v>
      </c>
      <c r="E82" s="12">
        <v>8</v>
      </c>
      <c r="F82" s="12">
        <v>7</v>
      </c>
      <c r="G82" s="12">
        <v>119</v>
      </c>
      <c r="H82" s="12">
        <f t="shared" si="2"/>
        <v>244</v>
      </c>
    </row>
    <row r="83" spans="1:8">
      <c r="A83" s="11">
        <v>6005</v>
      </c>
      <c r="B83" s="13" t="s">
        <v>101</v>
      </c>
      <c r="C83" s="12">
        <v>36</v>
      </c>
      <c r="D83" s="12">
        <v>20</v>
      </c>
      <c r="E83" s="12">
        <v>8</v>
      </c>
      <c r="F83" s="12">
        <v>7</v>
      </c>
      <c r="G83" s="12">
        <v>72</v>
      </c>
      <c r="H83" s="12">
        <f t="shared" si="2"/>
        <v>143</v>
      </c>
    </row>
    <row r="84" spans="1:8">
      <c r="A84" s="11">
        <v>6006</v>
      </c>
      <c r="B84" s="13" t="s">
        <v>102</v>
      </c>
      <c r="C84" s="12">
        <v>82</v>
      </c>
      <c r="D84" s="12">
        <v>32</v>
      </c>
      <c r="E84" s="12">
        <v>11</v>
      </c>
      <c r="F84" s="12">
        <v>10</v>
      </c>
      <c r="G84" s="12">
        <v>165</v>
      </c>
      <c r="H84" s="12">
        <f t="shared" si="2"/>
        <v>300</v>
      </c>
    </row>
    <row r="85" spans="1:8">
      <c r="A85" s="11">
        <v>6007</v>
      </c>
      <c r="B85" s="13" t="s">
        <v>103</v>
      </c>
      <c r="C85" s="12">
        <v>33</v>
      </c>
      <c r="D85" s="12">
        <v>12</v>
      </c>
      <c r="E85" s="12">
        <v>3</v>
      </c>
      <c r="F85" s="12">
        <v>2</v>
      </c>
      <c r="G85" s="12">
        <v>47</v>
      </c>
      <c r="H85" s="12">
        <f t="shared" si="2"/>
        <v>97</v>
      </c>
    </row>
    <row r="86" spans="1:8">
      <c r="A86" s="11">
        <v>6101</v>
      </c>
      <c r="B86" s="13" t="s">
        <v>105</v>
      </c>
      <c r="C86" s="12">
        <v>170</v>
      </c>
      <c r="D86" s="12">
        <v>79</v>
      </c>
      <c r="E86" s="12">
        <v>11</v>
      </c>
      <c r="F86" s="12">
        <v>22</v>
      </c>
      <c r="G86" s="12">
        <v>325</v>
      </c>
      <c r="H86" s="12">
        <f t="shared" si="2"/>
        <v>607</v>
      </c>
    </row>
    <row r="87" spans="1:8">
      <c r="A87" s="11">
        <v>6102</v>
      </c>
      <c r="B87" s="13" t="s">
        <v>106</v>
      </c>
      <c r="C87" s="12">
        <v>47</v>
      </c>
      <c r="D87" s="12">
        <v>22</v>
      </c>
      <c r="E87" s="12">
        <v>7</v>
      </c>
      <c r="F87" s="12">
        <v>2</v>
      </c>
      <c r="G87" s="12">
        <v>91</v>
      </c>
      <c r="H87" s="12">
        <f t="shared" si="2"/>
        <v>169</v>
      </c>
    </row>
    <row r="88" spans="1:8">
      <c r="A88" s="11">
        <v>6103</v>
      </c>
      <c r="B88" s="13" t="s">
        <v>107</v>
      </c>
      <c r="C88" s="12">
        <v>81</v>
      </c>
      <c r="D88" s="12">
        <v>52</v>
      </c>
      <c r="E88" s="12">
        <v>12</v>
      </c>
      <c r="F88" s="12">
        <v>16</v>
      </c>
      <c r="G88" s="12">
        <v>198</v>
      </c>
      <c r="H88" s="12">
        <f t="shared" si="2"/>
        <v>359</v>
      </c>
    </row>
    <row r="89" spans="1:8">
      <c r="A89" s="11">
        <v>6104</v>
      </c>
      <c r="B89" s="13" t="s">
        <v>108</v>
      </c>
      <c r="C89" s="12">
        <v>67</v>
      </c>
      <c r="D89" s="12">
        <v>35</v>
      </c>
      <c r="E89" s="12">
        <v>5</v>
      </c>
      <c r="F89" s="12">
        <v>4</v>
      </c>
      <c r="G89" s="12">
        <v>107</v>
      </c>
      <c r="H89" s="12">
        <f t="shared" si="2"/>
        <v>218</v>
      </c>
    </row>
    <row r="90" spans="1:8">
      <c r="A90" s="11">
        <v>6201</v>
      </c>
      <c r="B90" s="13" t="s">
        <v>110</v>
      </c>
      <c r="C90" s="12">
        <v>85</v>
      </c>
      <c r="D90" s="12">
        <v>34</v>
      </c>
      <c r="E90" s="12">
        <v>13</v>
      </c>
      <c r="F90" s="12">
        <v>4</v>
      </c>
      <c r="G90" s="12">
        <v>150</v>
      </c>
      <c r="H90" s="12">
        <f t="shared" si="2"/>
        <v>286</v>
      </c>
    </row>
    <row r="91" spans="1:8">
      <c r="A91" s="11">
        <v>6202</v>
      </c>
      <c r="B91" s="13" t="s">
        <v>111</v>
      </c>
      <c r="C91" s="12">
        <v>65</v>
      </c>
      <c r="D91" s="12">
        <v>35</v>
      </c>
      <c r="E91" s="12">
        <v>5</v>
      </c>
      <c r="F91" s="12">
        <v>16</v>
      </c>
      <c r="G91" s="12">
        <v>125</v>
      </c>
      <c r="H91" s="12">
        <f t="shared" si="2"/>
        <v>246</v>
      </c>
    </row>
    <row r="92" spans="1:8">
      <c r="A92" s="11">
        <v>6203</v>
      </c>
      <c r="B92" s="13" t="s">
        <v>112</v>
      </c>
      <c r="C92" s="12">
        <v>54</v>
      </c>
      <c r="D92" s="12">
        <v>15</v>
      </c>
      <c r="E92" s="12">
        <v>3</v>
      </c>
      <c r="F92" s="12">
        <v>8</v>
      </c>
      <c r="G92" s="12">
        <v>95</v>
      </c>
      <c r="H92" s="12">
        <f t="shared" si="2"/>
        <v>175</v>
      </c>
    </row>
    <row r="93" spans="1:8">
      <c r="A93" s="11">
        <v>6204</v>
      </c>
      <c r="B93" s="13" t="s">
        <v>113</v>
      </c>
      <c r="C93" s="12">
        <v>80</v>
      </c>
      <c r="D93" s="12">
        <v>22</v>
      </c>
      <c r="E93" s="12">
        <v>3</v>
      </c>
      <c r="F93" s="12">
        <v>2</v>
      </c>
      <c r="G93" s="12">
        <v>161</v>
      </c>
      <c r="H93" s="12">
        <f t="shared" si="2"/>
        <v>268</v>
      </c>
    </row>
    <row r="94" spans="1:8">
      <c r="A94" s="11">
        <v>6205</v>
      </c>
      <c r="B94" s="13" t="s">
        <v>114</v>
      </c>
      <c r="C94" s="12">
        <v>53</v>
      </c>
      <c r="D94" s="12">
        <v>24</v>
      </c>
      <c r="E94" s="12">
        <v>11</v>
      </c>
      <c r="F94" s="12">
        <v>2</v>
      </c>
      <c r="G94" s="12">
        <v>73</v>
      </c>
      <c r="H94" s="12">
        <f t="shared" si="2"/>
        <v>163</v>
      </c>
    </row>
    <row r="95" spans="1:8">
      <c r="A95" s="11">
        <v>6206</v>
      </c>
      <c r="B95" s="13" t="s">
        <v>115</v>
      </c>
      <c r="C95" s="12">
        <v>12</v>
      </c>
      <c r="D95" s="12">
        <v>19</v>
      </c>
      <c r="E95" s="12">
        <v>2</v>
      </c>
      <c r="F95" s="12" t="s">
        <v>29</v>
      </c>
      <c r="G95" s="12">
        <v>41</v>
      </c>
      <c r="H95" s="12">
        <f t="shared" si="2"/>
        <v>74</v>
      </c>
    </row>
    <row r="96" spans="1:8">
      <c r="A96" s="11">
        <v>6207</v>
      </c>
      <c r="B96" s="13" t="s">
        <v>116</v>
      </c>
      <c r="C96" s="12">
        <v>30</v>
      </c>
      <c r="D96" s="12">
        <v>12</v>
      </c>
      <c r="E96" s="12">
        <v>2</v>
      </c>
      <c r="F96" s="12">
        <v>1</v>
      </c>
      <c r="G96" s="12">
        <v>58</v>
      </c>
      <c r="H96" s="12">
        <f t="shared" si="2"/>
        <v>103</v>
      </c>
    </row>
    <row r="97" spans="1:8">
      <c r="A97" s="11">
        <v>6301</v>
      </c>
      <c r="B97" s="13" t="s">
        <v>118</v>
      </c>
      <c r="C97" s="12">
        <v>126</v>
      </c>
      <c r="D97" s="12">
        <v>81</v>
      </c>
      <c r="E97" s="12">
        <v>21</v>
      </c>
      <c r="F97" s="12">
        <v>19</v>
      </c>
      <c r="G97" s="12">
        <v>290</v>
      </c>
      <c r="H97" s="12">
        <f t="shared" si="2"/>
        <v>537</v>
      </c>
    </row>
    <row r="98" spans="1:8">
      <c r="A98" s="11">
        <v>6302</v>
      </c>
      <c r="B98" s="13" t="s">
        <v>53</v>
      </c>
      <c r="C98" s="12">
        <v>49</v>
      </c>
      <c r="D98" s="12">
        <v>16</v>
      </c>
      <c r="E98" s="12">
        <v>7</v>
      </c>
      <c r="F98" s="12">
        <v>9</v>
      </c>
      <c r="G98" s="12">
        <v>92</v>
      </c>
      <c r="H98" s="12">
        <f t="shared" si="2"/>
        <v>173</v>
      </c>
    </row>
    <row r="99" spans="1:8">
      <c r="A99" s="11">
        <v>6303</v>
      </c>
      <c r="B99" s="13" t="s">
        <v>119</v>
      </c>
      <c r="C99" s="12">
        <v>20</v>
      </c>
      <c r="D99" s="12">
        <v>14</v>
      </c>
      <c r="E99" s="12">
        <v>4</v>
      </c>
      <c r="F99" s="12">
        <v>1</v>
      </c>
      <c r="G99" s="12">
        <v>43</v>
      </c>
      <c r="H99" s="12">
        <f t="shared" si="2"/>
        <v>82</v>
      </c>
    </row>
    <row r="100" spans="1:8">
      <c r="A100" s="11">
        <v>6401</v>
      </c>
      <c r="B100" s="13" t="s">
        <v>121</v>
      </c>
      <c r="C100" s="12">
        <v>1905</v>
      </c>
      <c r="D100" s="12">
        <v>933</v>
      </c>
      <c r="E100" s="12">
        <v>233</v>
      </c>
      <c r="F100" s="12">
        <v>356</v>
      </c>
      <c r="G100" s="12">
        <v>4502</v>
      </c>
      <c r="H100" s="12">
        <f t="shared" si="2"/>
        <v>7929</v>
      </c>
    </row>
    <row r="101" spans="1:8">
      <c r="A101" s="11">
        <v>6403</v>
      </c>
      <c r="B101" s="13" t="s">
        <v>122</v>
      </c>
      <c r="C101" s="12">
        <v>581</v>
      </c>
      <c r="D101" s="12">
        <v>245</v>
      </c>
      <c r="E101" s="12">
        <v>68</v>
      </c>
      <c r="F101" s="12">
        <v>92</v>
      </c>
      <c r="G101" s="12">
        <v>1160</v>
      </c>
      <c r="H101" s="12">
        <f t="shared" si="2"/>
        <v>2146</v>
      </c>
    </row>
    <row r="102" spans="1:8">
      <c r="A102" s="11">
        <v>6501</v>
      </c>
      <c r="B102" s="13" t="s">
        <v>124</v>
      </c>
      <c r="C102" s="12">
        <v>326</v>
      </c>
      <c r="D102" s="12">
        <v>155</v>
      </c>
      <c r="E102" s="12">
        <v>28</v>
      </c>
      <c r="F102" s="12">
        <v>33</v>
      </c>
      <c r="G102" s="12">
        <v>713</v>
      </c>
      <c r="H102" s="12">
        <f t="shared" si="2"/>
        <v>1255</v>
      </c>
    </row>
    <row r="103" spans="1:8">
      <c r="A103" s="11">
        <v>6503</v>
      </c>
      <c r="B103" s="13" t="s">
        <v>125</v>
      </c>
      <c r="C103" s="12">
        <v>89</v>
      </c>
      <c r="D103" s="12">
        <v>24</v>
      </c>
      <c r="E103" s="12">
        <v>3</v>
      </c>
      <c r="F103" s="12">
        <v>10</v>
      </c>
      <c r="G103" s="12">
        <v>190</v>
      </c>
      <c r="H103" s="12">
        <f t="shared" si="2"/>
        <v>316</v>
      </c>
    </row>
    <row r="104" spans="1:8">
      <c r="A104" s="11">
        <v>6505</v>
      </c>
      <c r="B104" s="13" t="s">
        <v>126</v>
      </c>
      <c r="C104" s="12">
        <v>24</v>
      </c>
      <c r="D104" s="12">
        <v>6</v>
      </c>
      <c r="E104" s="12">
        <v>2</v>
      </c>
      <c r="F104" s="12">
        <v>4</v>
      </c>
      <c r="G104" s="12">
        <v>69</v>
      </c>
      <c r="H104" s="12">
        <f t="shared" si="2"/>
        <v>105</v>
      </c>
    </row>
    <row r="105" spans="1:8">
      <c r="A105" s="11">
        <v>6594</v>
      </c>
      <c r="B105" s="13" t="s">
        <v>127</v>
      </c>
      <c r="C105" s="12" t="s">
        <v>29</v>
      </c>
      <c r="D105" s="12" t="s">
        <v>29</v>
      </c>
      <c r="E105" s="12" t="s">
        <v>29</v>
      </c>
      <c r="F105" s="12" t="s">
        <v>29</v>
      </c>
      <c r="G105" s="12">
        <v>1</v>
      </c>
      <c r="H105" s="12">
        <f t="shared" si="2"/>
        <v>1</v>
      </c>
    </row>
    <row r="106" spans="1:8">
      <c r="A106" s="11">
        <v>6595</v>
      </c>
      <c r="B106" s="13" t="s">
        <v>128</v>
      </c>
      <c r="C106" s="12" t="s">
        <v>29</v>
      </c>
      <c r="D106" s="12" t="s">
        <v>29</v>
      </c>
      <c r="E106" s="12" t="s">
        <v>29</v>
      </c>
      <c r="F106" s="12" t="s">
        <v>29</v>
      </c>
      <c r="G106" s="12">
        <v>1</v>
      </c>
      <c r="H106" s="12">
        <f t="shared" si="2"/>
        <v>1</v>
      </c>
    </row>
    <row r="107" spans="1:8">
      <c r="A107" s="11">
        <v>6597</v>
      </c>
      <c r="B107" s="13" t="s">
        <v>129</v>
      </c>
      <c r="C107" s="12">
        <v>408</v>
      </c>
      <c r="D107" s="12">
        <v>147</v>
      </c>
      <c r="E107" s="12">
        <v>40</v>
      </c>
      <c r="F107" s="12">
        <v>58</v>
      </c>
      <c r="G107" s="12">
        <v>930</v>
      </c>
      <c r="H107" s="12">
        <f t="shared" si="2"/>
        <v>1583</v>
      </c>
    </row>
    <row r="108" spans="1:8">
      <c r="A108" s="11">
        <v>6598</v>
      </c>
      <c r="B108" s="13" t="s">
        <v>130</v>
      </c>
      <c r="C108" s="12">
        <v>51</v>
      </c>
      <c r="D108" s="12">
        <v>22</v>
      </c>
      <c r="E108" s="12">
        <v>6</v>
      </c>
      <c r="F108" s="12">
        <v>12</v>
      </c>
      <c r="G108" s="12">
        <v>96</v>
      </c>
      <c r="H108" s="12">
        <f t="shared" si="2"/>
        <v>187</v>
      </c>
    </row>
    <row r="109" spans="1:8">
      <c r="A109" s="10"/>
      <c r="B109" s="10"/>
      <c r="C109" s="10"/>
      <c r="D109" s="10"/>
      <c r="E109" s="10"/>
      <c r="F109" s="10"/>
      <c r="G109" s="10"/>
      <c r="H109" s="10"/>
    </row>
    <row r="110" spans="1:8">
      <c r="A110" s="6" t="s">
        <v>131</v>
      </c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110"/>
  <sheetViews>
    <sheetView workbookViewId="0">
      <selection activeCell="F1" sqref="F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10.5703125" style="6" customWidth="1"/>
    <col min="4" max="4" width="9.7109375" style="6" customWidth="1"/>
    <col min="5" max="5" width="7.28515625" style="6" bestFit="1" customWidth="1"/>
    <col min="6" max="6" width="8.42578125" style="6" bestFit="1" customWidth="1"/>
    <col min="7" max="7" width="8.28515625" style="6" customWidth="1"/>
    <col min="8" max="8" width="9.7109375" style="6" customWidth="1"/>
    <col min="9" max="9" width="7.28515625" style="6" customWidth="1"/>
    <col min="10" max="10" width="10" style="6" bestFit="1" customWidth="1"/>
    <col min="11" max="11" width="10.42578125" style="6" bestFit="1" customWidth="1"/>
    <col min="12" max="12" width="6.5703125" style="6" bestFit="1" customWidth="1"/>
    <col min="13" max="13" width="10.85546875" style="6" bestFit="1" customWidth="1"/>
    <col min="14" max="14" width="9.28515625" style="6" bestFit="1" customWidth="1"/>
    <col min="15" max="15" width="11" style="6" bestFit="1" customWidth="1"/>
    <col min="16" max="16" width="8.7109375" style="6" customWidth="1"/>
    <col min="17" max="17" width="11.7109375" style="6" bestFit="1" customWidth="1"/>
    <col min="18" max="18" width="18.85546875" style="6" customWidth="1"/>
    <col min="19" max="19" width="23.42578125" style="6" customWidth="1"/>
    <col min="20" max="20" width="8" style="6" customWidth="1"/>
  </cols>
  <sheetData>
    <row r="1" spans="1:20">
      <c r="C1" s="7" t="s">
        <v>14</v>
      </c>
    </row>
    <row r="7" spans="1:20">
      <c r="A7" s="6" t="s">
        <v>11</v>
      </c>
    </row>
    <row r="8" spans="1:20">
      <c r="A8" s="6" t="s">
        <v>132</v>
      </c>
    </row>
    <row r="10" spans="1:20">
      <c r="A10" s="31" t="s">
        <v>16</v>
      </c>
      <c r="B10" s="31" t="s">
        <v>17</v>
      </c>
      <c r="C10" s="35" t="s">
        <v>211</v>
      </c>
      <c r="D10" s="35" t="s">
        <v>212</v>
      </c>
      <c r="E10" s="35" t="s">
        <v>213</v>
      </c>
      <c r="F10" s="35" t="s">
        <v>214</v>
      </c>
      <c r="G10" s="35" t="s">
        <v>215</v>
      </c>
      <c r="H10" s="35" t="s">
        <v>216</v>
      </c>
      <c r="I10" s="35" t="s">
        <v>217</v>
      </c>
      <c r="J10" s="35" t="s">
        <v>218</v>
      </c>
      <c r="K10" s="35" t="s">
        <v>219</v>
      </c>
      <c r="L10" s="35" t="s">
        <v>220</v>
      </c>
      <c r="M10" s="35" t="s">
        <v>221</v>
      </c>
      <c r="N10" s="35" t="s">
        <v>222</v>
      </c>
      <c r="O10" s="35" t="s">
        <v>223</v>
      </c>
      <c r="P10" s="35" t="s">
        <v>224</v>
      </c>
      <c r="Q10" s="35" t="s">
        <v>225</v>
      </c>
      <c r="R10" s="35" t="s">
        <v>226</v>
      </c>
      <c r="S10" s="35" t="s">
        <v>227</v>
      </c>
      <c r="T10" s="35" t="s">
        <v>134</v>
      </c>
    </row>
    <row r="11" spans="1:20">
      <c r="A11" s="30"/>
      <c r="B11" s="30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</row>
    <row r="13" spans="1:20">
      <c r="A13" s="11" t="s">
        <v>24</v>
      </c>
      <c r="C13" s="12">
        <f t="shared" ref="C13:T13" si="0">SUM(C15:C108)</f>
        <v>12915</v>
      </c>
      <c r="D13" s="12">
        <f t="shared" si="0"/>
        <v>7638</v>
      </c>
      <c r="E13" s="12">
        <f t="shared" si="0"/>
        <v>17895</v>
      </c>
      <c r="F13" s="12">
        <f t="shared" si="0"/>
        <v>2721</v>
      </c>
      <c r="G13" s="12">
        <f t="shared" si="0"/>
        <v>694</v>
      </c>
      <c r="H13" s="12">
        <f t="shared" si="0"/>
        <v>821</v>
      </c>
      <c r="I13" s="12">
        <f t="shared" si="0"/>
        <v>578</v>
      </c>
      <c r="J13" s="12">
        <f t="shared" si="0"/>
        <v>31</v>
      </c>
      <c r="K13" s="12">
        <f t="shared" si="0"/>
        <v>259</v>
      </c>
      <c r="L13" s="12">
        <f t="shared" si="0"/>
        <v>55</v>
      </c>
      <c r="M13" s="12">
        <f t="shared" si="0"/>
        <v>537</v>
      </c>
      <c r="N13" s="12">
        <f t="shared" si="0"/>
        <v>83</v>
      </c>
      <c r="O13" s="12">
        <f t="shared" si="0"/>
        <v>310</v>
      </c>
      <c r="P13" s="12">
        <f t="shared" si="0"/>
        <v>547</v>
      </c>
      <c r="Q13" s="12">
        <f t="shared" si="0"/>
        <v>838</v>
      </c>
      <c r="R13" s="12">
        <f t="shared" si="0"/>
        <v>8</v>
      </c>
      <c r="S13" s="12">
        <f t="shared" si="0"/>
        <v>3</v>
      </c>
      <c r="T13" s="12">
        <f t="shared" si="0"/>
        <v>45933</v>
      </c>
    </row>
    <row r="14" spans="1:20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>
      <c r="A15" s="11">
        <v>5101</v>
      </c>
      <c r="B15" s="13" t="s">
        <v>26</v>
      </c>
      <c r="C15" s="12">
        <v>197</v>
      </c>
      <c r="D15" s="12">
        <v>134</v>
      </c>
      <c r="E15" s="12">
        <v>303</v>
      </c>
      <c r="F15" s="12">
        <v>50</v>
      </c>
      <c r="G15" s="12">
        <v>9</v>
      </c>
      <c r="H15" s="12">
        <v>16</v>
      </c>
      <c r="I15" s="12">
        <v>10</v>
      </c>
      <c r="J15" s="12" t="s">
        <v>29</v>
      </c>
      <c r="K15" s="12">
        <v>3</v>
      </c>
      <c r="L15" s="12" t="s">
        <v>29</v>
      </c>
      <c r="M15" s="12">
        <v>9</v>
      </c>
      <c r="N15" s="12">
        <v>3</v>
      </c>
      <c r="O15" s="12">
        <v>5</v>
      </c>
      <c r="P15" s="12">
        <v>6</v>
      </c>
      <c r="Q15" s="12">
        <v>14</v>
      </c>
      <c r="R15" s="12" t="s">
        <v>29</v>
      </c>
      <c r="S15" s="12" t="s">
        <v>29</v>
      </c>
      <c r="T15" s="12">
        <f>SUM(C15:S15)</f>
        <v>759</v>
      </c>
    </row>
    <row r="16" spans="1:20">
      <c r="A16" s="11">
        <v>5103</v>
      </c>
      <c r="B16" s="13" t="s">
        <v>27</v>
      </c>
      <c r="C16" s="12">
        <v>92</v>
      </c>
      <c r="D16" s="12">
        <v>61</v>
      </c>
      <c r="E16" s="12">
        <v>138</v>
      </c>
      <c r="F16" s="12">
        <v>28</v>
      </c>
      <c r="G16" s="12">
        <v>3</v>
      </c>
      <c r="H16" s="12">
        <v>3</v>
      </c>
      <c r="I16" s="12">
        <v>2</v>
      </c>
      <c r="J16" s="12">
        <v>1</v>
      </c>
      <c r="K16" s="12">
        <v>3</v>
      </c>
      <c r="L16" s="12" t="s">
        <v>29</v>
      </c>
      <c r="M16" s="12">
        <v>7</v>
      </c>
      <c r="N16" s="12">
        <v>1</v>
      </c>
      <c r="O16" s="12" t="s">
        <v>29</v>
      </c>
      <c r="P16" s="12">
        <v>8</v>
      </c>
      <c r="Q16" s="12">
        <v>5</v>
      </c>
      <c r="R16" s="12" t="s">
        <v>29</v>
      </c>
      <c r="S16" s="12" t="s">
        <v>29</v>
      </c>
      <c r="T16" s="12">
        <f t="shared" ref="T16:T21" si="1">SUM(C16:S16)</f>
        <v>352</v>
      </c>
    </row>
    <row r="17" spans="1:20">
      <c r="A17" s="11">
        <v>5197</v>
      </c>
      <c r="B17" s="13" t="s">
        <v>28</v>
      </c>
      <c r="C17" s="12">
        <v>1</v>
      </c>
      <c r="D17" s="12" t="s">
        <v>29</v>
      </c>
      <c r="E17" s="12">
        <v>1</v>
      </c>
      <c r="F17" s="12" t="s">
        <v>29</v>
      </c>
      <c r="G17" s="12" t="s">
        <v>29</v>
      </c>
      <c r="H17" s="12" t="s">
        <v>29</v>
      </c>
      <c r="I17" s="12" t="s">
        <v>29</v>
      </c>
      <c r="J17" s="12" t="s">
        <v>29</v>
      </c>
      <c r="K17" s="12" t="s">
        <v>29</v>
      </c>
      <c r="L17" s="12" t="s">
        <v>29</v>
      </c>
      <c r="M17" s="12" t="s">
        <v>29</v>
      </c>
      <c r="N17" s="12" t="s">
        <v>29</v>
      </c>
      <c r="O17" s="12" t="s">
        <v>29</v>
      </c>
      <c r="P17" s="12" t="s">
        <v>29</v>
      </c>
      <c r="Q17" s="12" t="s">
        <v>29</v>
      </c>
      <c r="R17" s="12" t="s">
        <v>29</v>
      </c>
      <c r="S17" s="12" t="s">
        <v>29</v>
      </c>
      <c r="T17" s="12">
        <f>SUM(C17:S17)</f>
        <v>2</v>
      </c>
    </row>
    <row r="18" spans="1:20">
      <c r="A18" s="11">
        <v>5201</v>
      </c>
      <c r="B18" s="13" t="s">
        <v>31</v>
      </c>
      <c r="C18" s="12">
        <v>589</v>
      </c>
      <c r="D18" s="12">
        <v>338</v>
      </c>
      <c r="E18" s="12">
        <v>954</v>
      </c>
      <c r="F18" s="12">
        <v>202</v>
      </c>
      <c r="G18" s="12">
        <v>19</v>
      </c>
      <c r="H18" s="12">
        <v>32</v>
      </c>
      <c r="I18" s="12">
        <v>42</v>
      </c>
      <c r="J18" s="12" t="s">
        <v>29</v>
      </c>
      <c r="K18" s="12">
        <v>14</v>
      </c>
      <c r="L18" s="12">
        <v>2</v>
      </c>
      <c r="M18" s="12">
        <v>37</v>
      </c>
      <c r="N18" s="12">
        <v>6</v>
      </c>
      <c r="O18" s="12">
        <v>14</v>
      </c>
      <c r="P18" s="12">
        <v>44</v>
      </c>
      <c r="Q18" s="12">
        <v>40</v>
      </c>
      <c r="R18" s="12" t="s">
        <v>29</v>
      </c>
      <c r="S18" s="12" t="s">
        <v>29</v>
      </c>
      <c r="T18" s="12">
        <f t="shared" si="1"/>
        <v>2333</v>
      </c>
    </row>
    <row r="19" spans="1:20">
      <c r="A19" s="11">
        <v>5202</v>
      </c>
      <c r="B19" s="13" t="s">
        <v>32</v>
      </c>
      <c r="C19" s="12">
        <v>103</v>
      </c>
      <c r="D19" s="12">
        <v>68</v>
      </c>
      <c r="E19" s="12">
        <v>160</v>
      </c>
      <c r="F19" s="12">
        <v>42</v>
      </c>
      <c r="G19" s="12">
        <v>8</v>
      </c>
      <c r="H19" s="12">
        <v>1</v>
      </c>
      <c r="I19" s="12">
        <v>7</v>
      </c>
      <c r="J19" s="12" t="s">
        <v>29</v>
      </c>
      <c r="K19" s="12">
        <v>1</v>
      </c>
      <c r="L19" s="12">
        <v>1</v>
      </c>
      <c r="M19" s="12">
        <v>5</v>
      </c>
      <c r="N19" s="12">
        <v>4</v>
      </c>
      <c r="O19" s="12">
        <v>1</v>
      </c>
      <c r="P19" s="12">
        <v>5</v>
      </c>
      <c r="Q19" s="12">
        <v>7</v>
      </c>
      <c r="R19" s="12" t="s">
        <v>29</v>
      </c>
      <c r="S19" s="12" t="s">
        <v>29</v>
      </c>
      <c r="T19" s="12">
        <f t="shared" si="1"/>
        <v>413</v>
      </c>
    </row>
    <row r="20" spans="1:20">
      <c r="A20" s="11">
        <v>5205</v>
      </c>
      <c r="B20" s="13" t="s">
        <v>33</v>
      </c>
      <c r="C20" s="12">
        <v>251</v>
      </c>
      <c r="D20" s="12">
        <v>133</v>
      </c>
      <c r="E20" s="12">
        <v>324</v>
      </c>
      <c r="F20" s="12">
        <v>63</v>
      </c>
      <c r="G20" s="12">
        <v>12</v>
      </c>
      <c r="H20" s="12">
        <v>28</v>
      </c>
      <c r="I20" s="12">
        <v>25</v>
      </c>
      <c r="J20" s="12">
        <v>1</v>
      </c>
      <c r="K20" s="12">
        <v>7</v>
      </c>
      <c r="L20" s="12">
        <v>1</v>
      </c>
      <c r="M20" s="12">
        <v>26</v>
      </c>
      <c r="N20" s="12">
        <v>2</v>
      </c>
      <c r="O20" s="12">
        <v>8</v>
      </c>
      <c r="P20" s="12">
        <v>16</v>
      </c>
      <c r="Q20" s="12">
        <v>14</v>
      </c>
      <c r="R20" s="12" t="s">
        <v>29</v>
      </c>
      <c r="S20" s="12" t="s">
        <v>29</v>
      </c>
      <c r="T20" s="12">
        <f t="shared" si="1"/>
        <v>911</v>
      </c>
    </row>
    <row r="21" spans="1:20">
      <c r="A21" s="11">
        <v>5290</v>
      </c>
      <c r="B21" s="13" t="s">
        <v>34</v>
      </c>
      <c r="C21" s="12">
        <v>30</v>
      </c>
      <c r="D21" s="12">
        <v>18</v>
      </c>
      <c r="E21" s="12">
        <v>50</v>
      </c>
      <c r="F21" s="12">
        <v>2</v>
      </c>
      <c r="G21" s="12">
        <v>5</v>
      </c>
      <c r="H21" s="12">
        <v>8</v>
      </c>
      <c r="I21" s="12">
        <v>1</v>
      </c>
      <c r="J21" s="12" t="s">
        <v>29</v>
      </c>
      <c r="K21" s="12">
        <v>1</v>
      </c>
      <c r="L21" s="12" t="s">
        <v>29</v>
      </c>
      <c r="M21" s="12">
        <v>4</v>
      </c>
      <c r="N21" s="12">
        <v>1</v>
      </c>
      <c r="O21" s="12">
        <v>3</v>
      </c>
      <c r="P21" s="12" t="s">
        <v>29</v>
      </c>
      <c r="Q21" s="12">
        <v>1</v>
      </c>
      <c r="R21" s="12" t="s">
        <v>29</v>
      </c>
      <c r="S21" s="12" t="s">
        <v>29</v>
      </c>
      <c r="T21" s="12">
        <f t="shared" si="1"/>
        <v>124</v>
      </c>
    </row>
    <row r="22" spans="1:20">
      <c r="A22" s="11">
        <v>5294</v>
      </c>
      <c r="B22" s="13" t="s">
        <v>35</v>
      </c>
      <c r="C22" s="12">
        <v>2</v>
      </c>
      <c r="D22" s="12" t="s">
        <v>29</v>
      </c>
      <c r="E22" s="12" t="s">
        <v>29</v>
      </c>
      <c r="F22" s="12" t="s">
        <v>29</v>
      </c>
      <c r="G22" s="12" t="s">
        <v>29</v>
      </c>
      <c r="H22" s="12" t="s">
        <v>29</v>
      </c>
      <c r="I22" s="12" t="s">
        <v>29</v>
      </c>
      <c r="J22" s="12" t="s">
        <v>29</v>
      </c>
      <c r="K22" s="12" t="s">
        <v>29</v>
      </c>
      <c r="L22" s="12" t="s">
        <v>29</v>
      </c>
      <c r="M22" s="12" t="s">
        <v>29</v>
      </c>
      <c r="N22" s="12" t="s">
        <v>29</v>
      </c>
      <c r="O22" s="12" t="s">
        <v>29</v>
      </c>
      <c r="P22" s="12" t="s">
        <v>29</v>
      </c>
      <c r="Q22" s="12" t="s">
        <v>29</v>
      </c>
      <c r="R22" s="12" t="s">
        <v>29</v>
      </c>
      <c r="S22" s="12" t="s">
        <v>29</v>
      </c>
      <c r="T22" s="12">
        <f t="shared" ref="T22:T82" si="2">SUM(C22:S22)</f>
        <v>2</v>
      </c>
    </row>
    <row r="23" spans="1:20">
      <c r="A23" s="11">
        <v>5295</v>
      </c>
      <c r="B23" s="13" t="s">
        <v>36</v>
      </c>
      <c r="C23" s="12">
        <v>1</v>
      </c>
      <c r="D23" s="12">
        <v>1</v>
      </c>
      <c r="E23" s="12">
        <v>2</v>
      </c>
      <c r="F23" s="12" t="s">
        <v>29</v>
      </c>
      <c r="G23" s="12">
        <v>1</v>
      </c>
      <c r="H23" s="12" t="s">
        <v>29</v>
      </c>
      <c r="I23" s="12" t="s">
        <v>29</v>
      </c>
      <c r="J23" s="12" t="s">
        <v>29</v>
      </c>
      <c r="K23" s="12" t="s">
        <v>29</v>
      </c>
      <c r="L23" s="12" t="s">
        <v>29</v>
      </c>
      <c r="M23" s="12" t="s">
        <v>29</v>
      </c>
      <c r="N23" s="12" t="s">
        <v>29</v>
      </c>
      <c r="O23" s="12" t="s">
        <v>29</v>
      </c>
      <c r="P23" s="12" t="s">
        <v>29</v>
      </c>
      <c r="Q23" s="12" t="s">
        <v>29</v>
      </c>
      <c r="R23" s="12" t="s">
        <v>29</v>
      </c>
      <c r="S23" s="12" t="s">
        <v>29</v>
      </c>
      <c r="T23" s="12">
        <f t="shared" si="2"/>
        <v>5</v>
      </c>
    </row>
    <row r="24" spans="1:20">
      <c r="A24" s="11">
        <v>5299</v>
      </c>
      <c r="B24" s="13" t="s">
        <v>37</v>
      </c>
      <c r="C24" s="12">
        <v>2</v>
      </c>
      <c r="D24" s="12" t="s">
        <v>29</v>
      </c>
      <c r="E24" s="12" t="s">
        <v>29</v>
      </c>
      <c r="F24" s="12" t="s">
        <v>29</v>
      </c>
      <c r="G24" s="12" t="s">
        <v>29</v>
      </c>
      <c r="H24" s="12" t="s">
        <v>29</v>
      </c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  <c r="N24" s="12" t="s">
        <v>29</v>
      </c>
      <c r="O24" s="12" t="s">
        <v>29</v>
      </c>
      <c r="P24" s="12" t="s">
        <v>29</v>
      </c>
      <c r="Q24" s="12" t="s">
        <v>29</v>
      </c>
      <c r="R24" s="12" t="s">
        <v>29</v>
      </c>
      <c r="S24" s="12" t="s">
        <v>29</v>
      </c>
      <c r="T24" s="12">
        <f t="shared" si="2"/>
        <v>2</v>
      </c>
    </row>
    <row r="25" spans="1:20">
      <c r="A25" s="11">
        <v>5301</v>
      </c>
      <c r="B25" s="13" t="s">
        <v>39</v>
      </c>
      <c r="C25" s="12">
        <v>48</v>
      </c>
      <c r="D25" s="12">
        <v>24</v>
      </c>
      <c r="E25" s="12">
        <v>71</v>
      </c>
      <c r="F25" s="12">
        <v>11</v>
      </c>
      <c r="G25" s="12">
        <v>1</v>
      </c>
      <c r="H25" s="12">
        <v>4</v>
      </c>
      <c r="I25" s="12">
        <v>4</v>
      </c>
      <c r="J25" s="12" t="s">
        <v>29</v>
      </c>
      <c r="K25" s="12" t="s">
        <v>29</v>
      </c>
      <c r="L25" s="12">
        <v>1</v>
      </c>
      <c r="M25" s="12">
        <v>7</v>
      </c>
      <c r="N25" s="12" t="s">
        <v>29</v>
      </c>
      <c r="O25" s="12" t="s">
        <v>29</v>
      </c>
      <c r="P25" s="12">
        <v>6</v>
      </c>
      <c r="Q25" s="12">
        <v>3</v>
      </c>
      <c r="R25" s="12" t="s">
        <v>29</v>
      </c>
      <c r="S25" s="12" t="s">
        <v>29</v>
      </c>
      <c r="T25" s="12">
        <f t="shared" si="2"/>
        <v>180</v>
      </c>
    </row>
    <row r="26" spans="1:20">
      <c r="A26" s="11">
        <v>5302</v>
      </c>
      <c r="B26" s="13" t="s">
        <v>40</v>
      </c>
      <c r="C26" s="12">
        <v>86</v>
      </c>
      <c r="D26" s="12">
        <v>50</v>
      </c>
      <c r="E26" s="12">
        <v>99</v>
      </c>
      <c r="F26" s="12">
        <v>14</v>
      </c>
      <c r="G26" s="12">
        <v>2</v>
      </c>
      <c r="H26" s="12">
        <v>2</v>
      </c>
      <c r="I26" s="12">
        <v>4</v>
      </c>
      <c r="J26" s="12" t="s">
        <v>29</v>
      </c>
      <c r="K26" s="12">
        <v>1</v>
      </c>
      <c r="L26" s="12" t="s">
        <v>29</v>
      </c>
      <c r="M26" s="12" t="s">
        <v>29</v>
      </c>
      <c r="N26" s="12" t="s">
        <v>29</v>
      </c>
      <c r="O26" s="12">
        <v>2</v>
      </c>
      <c r="P26" s="12">
        <v>8</v>
      </c>
      <c r="Q26" s="12">
        <v>6</v>
      </c>
      <c r="R26" s="12" t="s">
        <v>29</v>
      </c>
      <c r="S26" s="12" t="s">
        <v>29</v>
      </c>
      <c r="T26" s="12">
        <f t="shared" si="2"/>
        <v>274</v>
      </c>
    </row>
    <row r="27" spans="1:20">
      <c r="A27" s="11">
        <v>5303</v>
      </c>
      <c r="B27" s="13" t="s">
        <v>41</v>
      </c>
      <c r="C27" s="12">
        <v>3</v>
      </c>
      <c r="D27" s="12">
        <v>1</v>
      </c>
      <c r="E27" s="12">
        <v>6</v>
      </c>
      <c r="F27" s="12" t="s">
        <v>29</v>
      </c>
      <c r="G27" s="12" t="s">
        <v>29</v>
      </c>
      <c r="H27" s="12" t="s">
        <v>29</v>
      </c>
      <c r="I27" s="12" t="s">
        <v>29</v>
      </c>
      <c r="J27" s="12" t="s">
        <v>29</v>
      </c>
      <c r="K27" s="12" t="s">
        <v>29</v>
      </c>
      <c r="L27" s="12" t="s">
        <v>29</v>
      </c>
      <c r="M27" s="12" t="s">
        <v>29</v>
      </c>
      <c r="N27" s="12" t="s">
        <v>29</v>
      </c>
      <c r="O27" s="12" t="s">
        <v>29</v>
      </c>
      <c r="P27" s="12" t="s">
        <v>29</v>
      </c>
      <c r="Q27" s="12" t="s">
        <v>29</v>
      </c>
      <c r="R27" s="12" t="s">
        <v>29</v>
      </c>
      <c r="S27" s="12" t="s">
        <v>29</v>
      </c>
      <c r="T27" s="12">
        <f t="shared" si="2"/>
        <v>10</v>
      </c>
    </row>
    <row r="28" spans="1:20">
      <c r="A28" s="11">
        <v>5304</v>
      </c>
      <c r="B28" s="13" t="s">
        <v>42</v>
      </c>
      <c r="C28" s="12">
        <v>21</v>
      </c>
      <c r="D28" s="12">
        <v>10</v>
      </c>
      <c r="E28" s="12">
        <v>26</v>
      </c>
      <c r="F28" s="12">
        <v>7</v>
      </c>
      <c r="G28" s="12" t="s">
        <v>29</v>
      </c>
      <c r="H28" s="12" t="s">
        <v>29</v>
      </c>
      <c r="I28" s="12">
        <v>2</v>
      </c>
      <c r="J28" s="12" t="s">
        <v>29</v>
      </c>
      <c r="K28" s="12" t="s">
        <v>29</v>
      </c>
      <c r="L28" s="12" t="s">
        <v>29</v>
      </c>
      <c r="M28" s="12" t="s">
        <v>29</v>
      </c>
      <c r="N28" s="12" t="s">
        <v>29</v>
      </c>
      <c r="O28" s="12" t="s">
        <v>29</v>
      </c>
      <c r="P28" s="12" t="s">
        <v>29</v>
      </c>
      <c r="Q28" s="12">
        <v>5</v>
      </c>
      <c r="R28" s="12" t="s">
        <v>29</v>
      </c>
      <c r="S28" s="12" t="s">
        <v>29</v>
      </c>
      <c r="T28" s="12">
        <f t="shared" si="2"/>
        <v>71</v>
      </c>
    </row>
    <row r="29" spans="1:20">
      <c r="A29" s="11">
        <v>5305</v>
      </c>
      <c r="B29" s="13" t="s">
        <v>43</v>
      </c>
      <c r="C29" s="12">
        <v>18</v>
      </c>
      <c r="D29" s="12">
        <v>10</v>
      </c>
      <c r="E29" s="12">
        <v>21</v>
      </c>
      <c r="F29" s="12">
        <v>5</v>
      </c>
      <c r="G29" s="12">
        <v>1</v>
      </c>
      <c r="H29" s="12">
        <v>2</v>
      </c>
      <c r="I29" s="12">
        <v>1</v>
      </c>
      <c r="J29" s="12" t="s">
        <v>29</v>
      </c>
      <c r="K29" s="12">
        <v>2</v>
      </c>
      <c r="L29" s="12">
        <v>1</v>
      </c>
      <c r="M29" s="12">
        <v>1</v>
      </c>
      <c r="N29" s="12" t="s">
        <v>29</v>
      </c>
      <c r="O29" s="12" t="s">
        <v>29</v>
      </c>
      <c r="P29" s="12">
        <v>2</v>
      </c>
      <c r="Q29" s="12" t="s">
        <v>29</v>
      </c>
      <c r="R29" s="12" t="s">
        <v>29</v>
      </c>
      <c r="S29" s="12" t="s">
        <v>29</v>
      </c>
      <c r="T29" s="12">
        <f t="shared" si="2"/>
        <v>64</v>
      </c>
    </row>
    <row r="30" spans="1:20">
      <c r="A30" s="11">
        <v>5308</v>
      </c>
      <c r="B30" s="13" t="s">
        <v>44</v>
      </c>
      <c r="C30" s="12">
        <v>6</v>
      </c>
      <c r="D30" s="12">
        <v>3</v>
      </c>
      <c r="E30" s="12">
        <v>13</v>
      </c>
      <c r="F30" s="12" t="s">
        <v>29</v>
      </c>
      <c r="G30" s="12" t="s">
        <v>29</v>
      </c>
      <c r="H30" s="12" t="s">
        <v>29</v>
      </c>
      <c r="I30" s="12" t="s">
        <v>29</v>
      </c>
      <c r="J30" s="12" t="s">
        <v>29</v>
      </c>
      <c r="K30" s="12" t="s">
        <v>29</v>
      </c>
      <c r="L30" s="12" t="s">
        <v>29</v>
      </c>
      <c r="M30" s="12" t="s">
        <v>29</v>
      </c>
      <c r="N30" s="12" t="s">
        <v>29</v>
      </c>
      <c r="O30" s="12" t="s">
        <v>29</v>
      </c>
      <c r="P30" s="12" t="s">
        <v>29</v>
      </c>
      <c r="Q30" s="12" t="s">
        <v>29</v>
      </c>
      <c r="R30" s="12" t="s">
        <v>29</v>
      </c>
      <c r="S30" s="12" t="s">
        <v>29</v>
      </c>
      <c r="T30" s="12">
        <f t="shared" si="2"/>
        <v>22</v>
      </c>
    </row>
    <row r="31" spans="1:20">
      <c r="A31" s="11">
        <v>5310</v>
      </c>
      <c r="B31" s="13" t="s">
        <v>45</v>
      </c>
      <c r="C31" s="12">
        <v>19</v>
      </c>
      <c r="D31" s="12">
        <v>10</v>
      </c>
      <c r="E31" s="12">
        <v>27</v>
      </c>
      <c r="F31" s="12" t="s">
        <v>29</v>
      </c>
      <c r="G31" s="12" t="s">
        <v>29</v>
      </c>
      <c r="H31" s="12" t="s">
        <v>29</v>
      </c>
      <c r="I31" s="12" t="s">
        <v>29</v>
      </c>
      <c r="J31" s="12" t="s">
        <v>29</v>
      </c>
      <c r="K31" s="12" t="s">
        <v>29</v>
      </c>
      <c r="L31" s="12" t="s">
        <v>29</v>
      </c>
      <c r="M31" s="12" t="s">
        <v>29</v>
      </c>
      <c r="N31" s="12">
        <v>1</v>
      </c>
      <c r="O31" s="12" t="s">
        <v>29</v>
      </c>
      <c r="P31" s="12" t="s">
        <v>29</v>
      </c>
      <c r="Q31" s="12">
        <v>3</v>
      </c>
      <c r="R31" s="12" t="s">
        <v>29</v>
      </c>
      <c r="S31" s="12" t="s">
        <v>29</v>
      </c>
      <c r="T31" s="12">
        <f t="shared" si="2"/>
        <v>60</v>
      </c>
    </row>
    <row r="32" spans="1:20">
      <c r="A32" s="11">
        <v>5311</v>
      </c>
      <c r="B32" s="13" t="s">
        <v>46</v>
      </c>
      <c r="C32" s="12">
        <v>3</v>
      </c>
      <c r="D32" s="12" t="s">
        <v>29</v>
      </c>
      <c r="E32" s="12">
        <v>1</v>
      </c>
      <c r="F32" s="12" t="s">
        <v>29</v>
      </c>
      <c r="G32" s="12">
        <v>1</v>
      </c>
      <c r="H32" s="12" t="s">
        <v>29</v>
      </c>
      <c r="I32" s="12">
        <v>1</v>
      </c>
      <c r="J32" s="12" t="s">
        <v>29</v>
      </c>
      <c r="K32" s="12" t="s">
        <v>29</v>
      </c>
      <c r="L32" s="12" t="s">
        <v>29</v>
      </c>
      <c r="M32" s="12" t="s">
        <v>29</v>
      </c>
      <c r="N32" s="12" t="s">
        <v>29</v>
      </c>
      <c r="O32" s="12" t="s">
        <v>29</v>
      </c>
      <c r="P32" s="12" t="s">
        <v>29</v>
      </c>
      <c r="Q32" s="12" t="s">
        <v>29</v>
      </c>
      <c r="R32" s="12" t="s">
        <v>29</v>
      </c>
      <c r="S32" s="12" t="s">
        <v>29</v>
      </c>
      <c r="T32" s="12">
        <f t="shared" si="2"/>
        <v>6</v>
      </c>
    </row>
    <row r="33" spans="1:20">
      <c r="A33" s="11">
        <v>5312</v>
      </c>
      <c r="B33" s="13" t="s">
        <v>47</v>
      </c>
      <c r="C33" s="12">
        <v>86</v>
      </c>
      <c r="D33" s="12">
        <v>54</v>
      </c>
      <c r="E33" s="12">
        <v>117</v>
      </c>
      <c r="F33" s="12">
        <v>13</v>
      </c>
      <c r="G33" s="12">
        <v>8</v>
      </c>
      <c r="H33" s="12">
        <v>2</v>
      </c>
      <c r="I33" s="12">
        <v>2</v>
      </c>
      <c r="J33" s="12" t="s">
        <v>29</v>
      </c>
      <c r="K33" s="12">
        <v>2</v>
      </c>
      <c r="L33" s="12">
        <v>1</v>
      </c>
      <c r="M33" s="12">
        <v>2</v>
      </c>
      <c r="N33" s="12">
        <v>1</v>
      </c>
      <c r="O33" s="12">
        <v>3</v>
      </c>
      <c r="P33" s="12">
        <v>3</v>
      </c>
      <c r="Q33" s="12">
        <v>6</v>
      </c>
      <c r="R33" s="12" t="s">
        <v>29</v>
      </c>
      <c r="S33" s="12" t="s">
        <v>29</v>
      </c>
      <c r="T33" s="12">
        <f t="shared" si="2"/>
        <v>300</v>
      </c>
    </row>
    <row r="34" spans="1:20">
      <c r="A34" s="11">
        <v>5314</v>
      </c>
      <c r="B34" s="13" t="s">
        <v>48</v>
      </c>
      <c r="C34" s="12">
        <v>3</v>
      </c>
      <c r="D34" s="12">
        <v>3</v>
      </c>
      <c r="E34" s="12">
        <v>1</v>
      </c>
      <c r="F34" s="12" t="s">
        <v>29</v>
      </c>
      <c r="G34" s="12" t="s">
        <v>29</v>
      </c>
      <c r="H34" s="12" t="s">
        <v>29</v>
      </c>
      <c r="I34" s="12" t="s">
        <v>29</v>
      </c>
      <c r="J34" s="12" t="s">
        <v>29</v>
      </c>
      <c r="K34" s="12" t="s">
        <v>29</v>
      </c>
      <c r="L34" s="12" t="s">
        <v>29</v>
      </c>
      <c r="M34" s="12" t="s">
        <v>29</v>
      </c>
      <c r="N34" s="12" t="s">
        <v>29</v>
      </c>
      <c r="O34" s="12" t="s">
        <v>29</v>
      </c>
      <c r="P34" s="12">
        <v>1</v>
      </c>
      <c r="Q34" s="12" t="s">
        <v>29</v>
      </c>
      <c r="R34" s="12" t="s">
        <v>29</v>
      </c>
      <c r="S34" s="12" t="s">
        <v>29</v>
      </c>
      <c r="T34" s="12">
        <f t="shared" si="2"/>
        <v>8</v>
      </c>
    </row>
    <row r="35" spans="1:20">
      <c r="A35" s="11">
        <v>5319</v>
      </c>
      <c r="B35" s="13" t="s">
        <v>49</v>
      </c>
      <c r="C35" s="12">
        <v>41</v>
      </c>
      <c r="D35" s="12">
        <v>24</v>
      </c>
      <c r="E35" s="12">
        <v>44</v>
      </c>
      <c r="F35" s="12">
        <v>7</v>
      </c>
      <c r="G35" s="12" t="s">
        <v>29</v>
      </c>
      <c r="H35" s="12">
        <v>2</v>
      </c>
      <c r="I35" s="12">
        <v>1</v>
      </c>
      <c r="J35" s="12" t="s">
        <v>29</v>
      </c>
      <c r="K35" s="12">
        <v>2</v>
      </c>
      <c r="L35" s="12" t="s">
        <v>29</v>
      </c>
      <c r="M35" s="12" t="s">
        <v>29</v>
      </c>
      <c r="N35" s="12" t="s">
        <v>29</v>
      </c>
      <c r="O35" s="12">
        <v>3</v>
      </c>
      <c r="P35" s="12" t="s">
        <v>29</v>
      </c>
      <c r="Q35" s="12">
        <v>1</v>
      </c>
      <c r="R35" s="12" t="s">
        <v>29</v>
      </c>
      <c r="S35" s="12" t="s">
        <v>29</v>
      </c>
      <c r="T35" s="12">
        <f t="shared" si="2"/>
        <v>125</v>
      </c>
    </row>
    <row r="36" spans="1:20">
      <c r="A36" s="11">
        <v>5399</v>
      </c>
      <c r="B36" s="13" t="s">
        <v>50</v>
      </c>
      <c r="C36" s="12">
        <v>1</v>
      </c>
      <c r="D36" s="12">
        <v>1</v>
      </c>
      <c r="E36" s="12">
        <v>1</v>
      </c>
      <c r="F36" s="12" t="s">
        <v>29</v>
      </c>
      <c r="G36" s="12" t="s">
        <v>29</v>
      </c>
      <c r="H36" s="12" t="s">
        <v>29</v>
      </c>
      <c r="I36" s="12" t="s">
        <v>29</v>
      </c>
      <c r="J36" s="12" t="s">
        <v>29</v>
      </c>
      <c r="K36" s="12" t="s">
        <v>29</v>
      </c>
      <c r="L36" s="12" t="s">
        <v>29</v>
      </c>
      <c r="M36" s="12" t="s">
        <v>29</v>
      </c>
      <c r="N36" s="12" t="s">
        <v>29</v>
      </c>
      <c r="O36" s="12" t="s">
        <v>29</v>
      </c>
      <c r="P36" s="12" t="s">
        <v>29</v>
      </c>
      <c r="Q36" s="12" t="s">
        <v>29</v>
      </c>
      <c r="R36" s="12" t="s">
        <v>29</v>
      </c>
      <c r="S36" s="12" t="s">
        <v>29</v>
      </c>
      <c r="T36" s="12">
        <f t="shared" si="2"/>
        <v>3</v>
      </c>
    </row>
    <row r="37" spans="1:20">
      <c r="A37" s="11">
        <v>5401</v>
      </c>
      <c r="B37" s="13" t="s">
        <v>52</v>
      </c>
      <c r="C37" s="12">
        <v>1086</v>
      </c>
      <c r="D37" s="12">
        <v>595</v>
      </c>
      <c r="E37" s="12">
        <v>1433</v>
      </c>
      <c r="F37" s="12">
        <v>151</v>
      </c>
      <c r="G37" s="12">
        <v>56</v>
      </c>
      <c r="H37" s="12">
        <v>67</v>
      </c>
      <c r="I37" s="12">
        <v>31</v>
      </c>
      <c r="J37" s="12">
        <v>5</v>
      </c>
      <c r="K37" s="12">
        <v>22</v>
      </c>
      <c r="L37" s="12">
        <v>8</v>
      </c>
      <c r="M37" s="12">
        <v>51</v>
      </c>
      <c r="N37" s="12">
        <v>4</v>
      </c>
      <c r="O37" s="12">
        <v>33</v>
      </c>
      <c r="P37" s="12">
        <v>52</v>
      </c>
      <c r="Q37" s="12">
        <v>68</v>
      </c>
      <c r="R37" s="12">
        <v>1</v>
      </c>
      <c r="S37" s="12">
        <v>1</v>
      </c>
      <c r="T37" s="12">
        <f t="shared" si="2"/>
        <v>3664</v>
      </c>
    </row>
    <row r="38" spans="1:20">
      <c r="A38" s="11">
        <v>5411</v>
      </c>
      <c r="B38" s="13" t="s">
        <v>53</v>
      </c>
      <c r="C38" s="12">
        <v>47</v>
      </c>
      <c r="D38" s="12">
        <v>32</v>
      </c>
      <c r="E38" s="12">
        <v>79</v>
      </c>
      <c r="F38" s="12">
        <v>5</v>
      </c>
      <c r="G38" s="12">
        <v>1</v>
      </c>
      <c r="H38" s="12">
        <v>2</v>
      </c>
      <c r="I38" s="12">
        <v>3</v>
      </c>
      <c r="J38" s="12" t="s">
        <v>29</v>
      </c>
      <c r="K38" s="12">
        <v>1</v>
      </c>
      <c r="L38" s="12" t="s">
        <v>29</v>
      </c>
      <c r="M38" s="12">
        <v>4</v>
      </c>
      <c r="N38" s="12">
        <v>1</v>
      </c>
      <c r="O38" s="12">
        <v>3</v>
      </c>
      <c r="P38" s="12">
        <v>2</v>
      </c>
      <c r="Q38" s="12">
        <v>1</v>
      </c>
      <c r="R38" s="12" t="s">
        <v>29</v>
      </c>
      <c r="S38" s="12" t="s">
        <v>29</v>
      </c>
      <c r="T38" s="12">
        <f t="shared" si="2"/>
        <v>181</v>
      </c>
    </row>
    <row r="39" spans="1:20">
      <c r="A39" s="11">
        <v>5413</v>
      </c>
      <c r="B39" s="13" t="s">
        <v>54</v>
      </c>
      <c r="C39" s="12">
        <v>5</v>
      </c>
      <c r="D39" s="12">
        <v>5</v>
      </c>
      <c r="E39" s="12">
        <v>12</v>
      </c>
      <c r="F39" s="12" t="s">
        <v>29</v>
      </c>
      <c r="G39" s="12" t="s">
        <v>29</v>
      </c>
      <c r="H39" s="12" t="s">
        <v>29</v>
      </c>
      <c r="I39" s="12" t="s">
        <v>29</v>
      </c>
      <c r="J39" s="12" t="s">
        <v>29</v>
      </c>
      <c r="K39" s="12">
        <v>1</v>
      </c>
      <c r="L39" s="12" t="s">
        <v>29</v>
      </c>
      <c r="M39" s="12" t="s">
        <v>29</v>
      </c>
      <c r="N39" s="12" t="s">
        <v>29</v>
      </c>
      <c r="O39" s="12" t="s">
        <v>29</v>
      </c>
      <c r="P39" s="12" t="s">
        <v>29</v>
      </c>
      <c r="Q39" s="12" t="s">
        <v>29</v>
      </c>
      <c r="R39" s="12" t="s">
        <v>29</v>
      </c>
      <c r="S39" s="12" t="s">
        <v>29</v>
      </c>
      <c r="T39" s="12">
        <f t="shared" si="2"/>
        <v>23</v>
      </c>
    </row>
    <row r="40" spans="1:20">
      <c r="A40" s="11">
        <v>5418</v>
      </c>
      <c r="B40" s="13" t="s">
        <v>55</v>
      </c>
      <c r="C40" s="12">
        <v>53</v>
      </c>
      <c r="D40" s="12">
        <v>23</v>
      </c>
      <c r="E40" s="12">
        <v>57</v>
      </c>
      <c r="F40" s="12">
        <v>10</v>
      </c>
      <c r="G40" s="12">
        <v>8</v>
      </c>
      <c r="H40" s="12">
        <v>5</v>
      </c>
      <c r="I40" s="12" t="s">
        <v>29</v>
      </c>
      <c r="J40" s="12" t="s">
        <v>29</v>
      </c>
      <c r="K40" s="12" t="s">
        <v>29</v>
      </c>
      <c r="L40" s="12">
        <v>1</v>
      </c>
      <c r="M40" s="12">
        <v>5</v>
      </c>
      <c r="N40" s="12">
        <v>1</v>
      </c>
      <c r="O40" s="12">
        <v>1</v>
      </c>
      <c r="P40" s="12">
        <v>2</v>
      </c>
      <c r="Q40" s="12">
        <v>3</v>
      </c>
      <c r="R40" s="12" t="s">
        <v>29</v>
      </c>
      <c r="S40" s="12" t="s">
        <v>29</v>
      </c>
      <c r="T40" s="12">
        <f t="shared" si="2"/>
        <v>169</v>
      </c>
    </row>
    <row r="41" spans="1:20">
      <c r="A41" s="11">
        <v>5486</v>
      </c>
      <c r="B41" s="13" t="s">
        <v>56</v>
      </c>
      <c r="C41" s="12">
        <v>40</v>
      </c>
      <c r="D41" s="12">
        <v>24</v>
      </c>
      <c r="E41" s="12">
        <v>48</v>
      </c>
      <c r="F41" s="12">
        <v>4</v>
      </c>
      <c r="G41" s="12">
        <v>6</v>
      </c>
      <c r="H41" s="12">
        <v>3</v>
      </c>
      <c r="I41" s="12">
        <v>1</v>
      </c>
      <c r="J41" s="12" t="s">
        <v>29</v>
      </c>
      <c r="K41" s="12">
        <v>1</v>
      </c>
      <c r="L41" s="12" t="s">
        <v>29</v>
      </c>
      <c r="M41" s="12">
        <v>4</v>
      </c>
      <c r="N41" s="12" t="s">
        <v>29</v>
      </c>
      <c r="O41" s="12" t="s">
        <v>29</v>
      </c>
      <c r="P41" s="12">
        <v>1</v>
      </c>
      <c r="Q41" s="12">
        <v>1</v>
      </c>
      <c r="R41" s="12" t="s">
        <v>29</v>
      </c>
      <c r="S41" s="12" t="s">
        <v>29</v>
      </c>
      <c r="T41" s="12">
        <f t="shared" si="2"/>
        <v>133</v>
      </c>
    </row>
    <row r="42" spans="1:20">
      <c r="A42" s="11">
        <v>5487</v>
      </c>
      <c r="B42" s="13" t="s">
        <v>57</v>
      </c>
      <c r="C42" s="12">
        <v>1139</v>
      </c>
      <c r="D42" s="12">
        <v>651</v>
      </c>
      <c r="E42" s="12">
        <v>1596</v>
      </c>
      <c r="F42" s="12">
        <v>235</v>
      </c>
      <c r="G42" s="12">
        <v>80</v>
      </c>
      <c r="H42" s="12">
        <v>81</v>
      </c>
      <c r="I42" s="12">
        <v>52</v>
      </c>
      <c r="J42" s="12">
        <v>3</v>
      </c>
      <c r="K42" s="12">
        <v>27</v>
      </c>
      <c r="L42" s="12">
        <v>4</v>
      </c>
      <c r="M42" s="12">
        <v>50</v>
      </c>
      <c r="N42" s="12">
        <v>6</v>
      </c>
      <c r="O42" s="12">
        <v>33</v>
      </c>
      <c r="P42" s="12">
        <v>64</v>
      </c>
      <c r="Q42" s="12">
        <v>58</v>
      </c>
      <c r="R42" s="12" t="s">
        <v>29</v>
      </c>
      <c r="S42" s="12" t="s">
        <v>29</v>
      </c>
      <c r="T42" s="12">
        <f t="shared" si="2"/>
        <v>4079</v>
      </c>
    </row>
    <row r="43" spans="1:20">
      <c r="A43" s="11">
        <v>5488</v>
      </c>
      <c r="B43" s="13" t="s">
        <v>58</v>
      </c>
      <c r="C43" s="12">
        <v>12</v>
      </c>
      <c r="D43" s="12">
        <v>3</v>
      </c>
      <c r="E43" s="12">
        <v>11</v>
      </c>
      <c r="F43" s="12">
        <v>9</v>
      </c>
      <c r="G43" s="12">
        <v>4</v>
      </c>
      <c r="H43" s="12">
        <v>3</v>
      </c>
      <c r="I43" s="12">
        <v>4</v>
      </c>
      <c r="J43" s="12" t="s">
        <v>29</v>
      </c>
      <c r="K43" s="12" t="s">
        <v>29</v>
      </c>
      <c r="L43" s="12" t="s">
        <v>29</v>
      </c>
      <c r="M43" s="12">
        <v>2</v>
      </c>
      <c r="N43" s="12" t="s">
        <v>29</v>
      </c>
      <c r="O43" s="12">
        <v>1</v>
      </c>
      <c r="P43" s="12" t="s">
        <v>29</v>
      </c>
      <c r="Q43" s="12" t="s">
        <v>29</v>
      </c>
      <c r="R43" s="12" t="s">
        <v>29</v>
      </c>
      <c r="S43" s="12" t="s">
        <v>29</v>
      </c>
      <c r="T43" s="12">
        <f t="shared" si="2"/>
        <v>49</v>
      </c>
    </row>
    <row r="44" spans="1:20">
      <c r="A44" s="11">
        <v>5492</v>
      </c>
      <c r="B44" s="13" t="s">
        <v>59</v>
      </c>
      <c r="C44" s="12">
        <v>1373</v>
      </c>
      <c r="D44" s="12">
        <v>877</v>
      </c>
      <c r="E44" s="12">
        <v>2299</v>
      </c>
      <c r="F44" s="12">
        <v>263</v>
      </c>
      <c r="G44" s="12">
        <v>71</v>
      </c>
      <c r="H44" s="12">
        <v>76</v>
      </c>
      <c r="I44" s="12">
        <v>57</v>
      </c>
      <c r="J44" s="12">
        <v>6</v>
      </c>
      <c r="K44" s="12">
        <v>30</v>
      </c>
      <c r="L44" s="12">
        <v>5</v>
      </c>
      <c r="M44" s="12">
        <v>38</v>
      </c>
      <c r="N44" s="12">
        <v>11</v>
      </c>
      <c r="O44" s="12">
        <v>30</v>
      </c>
      <c r="P44" s="12">
        <v>56</v>
      </c>
      <c r="Q44" s="12">
        <v>76</v>
      </c>
      <c r="R44" s="12" t="s">
        <v>29</v>
      </c>
      <c r="S44" s="12" t="s">
        <v>29</v>
      </c>
      <c r="T44" s="12">
        <f t="shared" si="2"/>
        <v>5268</v>
      </c>
    </row>
    <row r="45" spans="1:20">
      <c r="A45" s="11">
        <v>5493</v>
      </c>
      <c r="B45" s="13" t="s">
        <v>60</v>
      </c>
      <c r="C45" s="12">
        <v>190</v>
      </c>
      <c r="D45" s="12">
        <v>113</v>
      </c>
      <c r="E45" s="12">
        <v>245</v>
      </c>
      <c r="F45" s="12">
        <v>36</v>
      </c>
      <c r="G45" s="12">
        <v>10</v>
      </c>
      <c r="H45" s="12">
        <v>3</v>
      </c>
      <c r="I45" s="12">
        <v>10</v>
      </c>
      <c r="J45" s="12" t="s">
        <v>29</v>
      </c>
      <c r="K45" s="12">
        <v>3</v>
      </c>
      <c r="L45" s="12">
        <v>1</v>
      </c>
      <c r="M45" s="12">
        <v>1</v>
      </c>
      <c r="N45" s="12" t="s">
        <v>29</v>
      </c>
      <c r="O45" s="12" t="s">
        <v>29</v>
      </c>
      <c r="P45" s="12">
        <v>7</v>
      </c>
      <c r="Q45" s="12">
        <v>10</v>
      </c>
      <c r="R45" s="12">
        <v>2</v>
      </c>
      <c r="S45" s="12" t="s">
        <v>29</v>
      </c>
      <c r="T45" s="12">
        <f t="shared" si="2"/>
        <v>631</v>
      </c>
    </row>
    <row r="46" spans="1:20">
      <c r="A46" s="11">
        <v>5501</v>
      </c>
      <c r="B46" s="13" t="s">
        <v>62</v>
      </c>
      <c r="C46" s="12">
        <v>67</v>
      </c>
      <c r="D46" s="12">
        <v>35</v>
      </c>
      <c r="E46" s="12">
        <v>69</v>
      </c>
      <c r="F46" s="12">
        <v>7</v>
      </c>
      <c r="G46" s="12">
        <v>1</v>
      </c>
      <c r="H46" s="12">
        <v>3</v>
      </c>
      <c r="I46" s="12">
        <v>1</v>
      </c>
      <c r="J46" s="12" t="s">
        <v>29</v>
      </c>
      <c r="K46" s="12">
        <v>1</v>
      </c>
      <c r="L46" s="12" t="s">
        <v>29</v>
      </c>
      <c r="M46" s="12">
        <v>6</v>
      </c>
      <c r="N46" s="12" t="s">
        <v>29</v>
      </c>
      <c r="O46" s="12">
        <v>1</v>
      </c>
      <c r="P46" s="12">
        <v>1</v>
      </c>
      <c r="Q46" s="12">
        <v>8</v>
      </c>
      <c r="R46" s="12" t="s">
        <v>29</v>
      </c>
      <c r="S46" s="12" t="s">
        <v>29</v>
      </c>
      <c r="T46" s="12">
        <f t="shared" si="2"/>
        <v>200</v>
      </c>
    </row>
    <row r="47" spans="1:20">
      <c r="A47" s="11">
        <v>5502</v>
      </c>
      <c r="B47" s="13" t="s">
        <v>63</v>
      </c>
      <c r="C47" s="12">
        <v>86</v>
      </c>
      <c r="D47" s="12">
        <v>52</v>
      </c>
      <c r="E47" s="12">
        <v>114</v>
      </c>
      <c r="F47" s="12">
        <v>9</v>
      </c>
      <c r="G47" s="12">
        <v>4</v>
      </c>
      <c r="H47" s="12">
        <v>6</v>
      </c>
      <c r="I47" s="12">
        <v>2</v>
      </c>
      <c r="J47" s="12" t="s">
        <v>29</v>
      </c>
      <c r="K47" s="12">
        <v>2</v>
      </c>
      <c r="L47" s="12">
        <v>1</v>
      </c>
      <c r="M47" s="12">
        <v>1</v>
      </c>
      <c r="N47" s="12" t="s">
        <v>29</v>
      </c>
      <c r="O47" s="12">
        <v>1</v>
      </c>
      <c r="P47" s="12">
        <v>4</v>
      </c>
      <c r="Q47" s="12">
        <v>5</v>
      </c>
      <c r="R47" s="12" t="s">
        <v>29</v>
      </c>
      <c r="S47" s="12" t="s">
        <v>29</v>
      </c>
      <c r="T47" s="12">
        <f t="shared" si="2"/>
        <v>287</v>
      </c>
    </row>
    <row r="48" spans="1:20">
      <c r="A48" s="11">
        <v>5503</v>
      </c>
      <c r="B48" s="13" t="s">
        <v>64</v>
      </c>
      <c r="C48" s="12">
        <v>30</v>
      </c>
      <c r="D48" s="12">
        <v>15</v>
      </c>
      <c r="E48" s="12">
        <v>25</v>
      </c>
      <c r="F48" s="12">
        <v>3</v>
      </c>
      <c r="G48" s="12">
        <v>1</v>
      </c>
      <c r="H48" s="12" t="s">
        <v>29</v>
      </c>
      <c r="I48" s="12" t="s">
        <v>29</v>
      </c>
      <c r="J48" s="12" t="s">
        <v>29</v>
      </c>
      <c r="K48" s="12" t="s">
        <v>29</v>
      </c>
      <c r="L48" s="12" t="s">
        <v>29</v>
      </c>
      <c r="M48" s="12">
        <v>1</v>
      </c>
      <c r="N48" s="12" t="s">
        <v>29</v>
      </c>
      <c r="O48" s="12" t="s">
        <v>29</v>
      </c>
      <c r="P48" s="12" t="s">
        <v>29</v>
      </c>
      <c r="Q48" s="12" t="s">
        <v>29</v>
      </c>
      <c r="R48" s="12" t="s">
        <v>29</v>
      </c>
      <c r="S48" s="12" t="s">
        <v>29</v>
      </c>
      <c r="T48" s="12">
        <f t="shared" si="2"/>
        <v>75</v>
      </c>
    </row>
    <row r="49" spans="1:20">
      <c r="A49" s="11">
        <v>5504</v>
      </c>
      <c r="B49" s="13" t="s">
        <v>65</v>
      </c>
      <c r="C49" s="12">
        <v>32</v>
      </c>
      <c r="D49" s="12">
        <v>14</v>
      </c>
      <c r="E49" s="12">
        <v>17</v>
      </c>
      <c r="F49" s="12">
        <v>10</v>
      </c>
      <c r="G49" s="12">
        <v>1</v>
      </c>
      <c r="H49" s="12">
        <v>2</v>
      </c>
      <c r="I49" s="12" t="s">
        <v>29</v>
      </c>
      <c r="J49" s="12">
        <v>1</v>
      </c>
      <c r="K49" s="12" t="s">
        <v>29</v>
      </c>
      <c r="L49" s="12" t="s">
        <v>29</v>
      </c>
      <c r="M49" s="12" t="s">
        <v>29</v>
      </c>
      <c r="N49" s="12" t="s">
        <v>29</v>
      </c>
      <c r="O49" s="12" t="s">
        <v>29</v>
      </c>
      <c r="P49" s="12">
        <v>1</v>
      </c>
      <c r="Q49" s="12">
        <v>2</v>
      </c>
      <c r="R49" s="12" t="s">
        <v>29</v>
      </c>
      <c r="S49" s="12" t="s">
        <v>29</v>
      </c>
      <c r="T49" s="12">
        <f t="shared" si="2"/>
        <v>80</v>
      </c>
    </row>
    <row r="50" spans="1:20">
      <c r="A50" s="11">
        <v>5505</v>
      </c>
      <c r="B50" s="13" t="s">
        <v>66</v>
      </c>
      <c r="C50" s="12">
        <v>44</v>
      </c>
      <c r="D50" s="12">
        <v>28</v>
      </c>
      <c r="E50" s="12">
        <v>39</v>
      </c>
      <c r="F50" s="12">
        <v>3</v>
      </c>
      <c r="G50" s="12">
        <v>3</v>
      </c>
      <c r="H50" s="12">
        <v>4</v>
      </c>
      <c r="I50" s="12">
        <v>1</v>
      </c>
      <c r="J50" s="12" t="s">
        <v>29</v>
      </c>
      <c r="K50" s="12">
        <v>2</v>
      </c>
      <c r="L50" s="12" t="s">
        <v>29</v>
      </c>
      <c r="M50" s="12" t="s">
        <v>29</v>
      </c>
      <c r="N50" s="12" t="s">
        <v>29</v>
      </c>
      <c r="O50" s="12">
        <v>2</v>
      </c>
      <c r="P50" s="12" t="s">
        <v>29</v>
      </c>
      <c r="Q50" s="12">
        <v>2</v>
      </c>
      <c r="R50" s="12" t="s">
        <v>29</v>
      </c>
      <c r="S50" s="12" t="s">
        <v>29</v>
      </c>
      <c r="T50" s="12">
        <f t="shared" si="2"/>
        <v>128</v>
      </c>
    </row>
    <row r="51" spans="1:20">
      <c r="A51" s="11">
        <v>5601</v>
      </c>
      <c r="B51" s="13" t="s">
        <v>68</v>
      </c>
      <c r="C51" s="12">
        <v>53</v>
      </c>
      <c r="D51" s="12">
        <v>32</v>
      </c>
      <c r="E51" s="12">
        <v>71</v>
      </c>
      <c r="F51" s="12">
        <v>17</v>
      </c>
      <c r="G51" s="12">
        <v>1</v>
      </c>
      <c r="H51" s="12">
        <v>3</v>
      </c>
      <c r="I51" s="12" t="s">
        <v>29</v>
      </c>
      <c r="J51" s="12" t="s">
        <v>29</v>
      </c>
      <c r="K51" s="12">
        <v>2</v>
      </c>
      <c r="L51" s="12" t="s">
        <v>29</v>
      </c>
      <c r="M51" s="12">
        <v>1</v>
      </c>
      <c r="N51" s="12" t="s">
        <v>29</v>
      </c>
      <c r="O51" s="12" t="s">
        <v>29</v>
      </c>
      <c r="P51" s="12" t="s">
        <v>29</v>
      </c>
      <c r="Q51" s="12" t="s">
        <v>29</v>
      </c>
      <c r="R51" s="12" t="s">
        <v>29</v>
      </c>
      <c r="S51" s="12" t="s">
        <v>29</v>
      </c>
      <c r="T51" s="12">
        <f t="shared" si="2"/>
        <v>180</v>
      </c>
    </row>
    <row r="52" spans="1:20">
      <c r="A52" s="11">
        <v>5602</v>
      </c>
      <c r="B52" s="13" t="s">
        <v>69</v>
      </c>
      <c r="C52" s="12">
        <v>4</v>
      </c>
      <c r="D52" s="12">
        <v>2</v>
      </c>
      <c r="E52" s="12">
        <v>1</v>
      </c>
      <c r="F52" s="12" t="s">
        <v>29</v>
      </c>
      <c r="G52" s="12" t="s">
        <v>29</v>
      </c>
      <c r="H52" s="12">
        <v>1</v>
      </c>
      <c r="I52" s="12" t="s">
        <v>29</v>
      </c>
      <c r="J52" s="12" t="s">
        <v>29</v>
      </c>
      <c r="K52" s="12" t="s">
        <v>29</v>
      </c>
      <c r="L52" s="12" t="s">
        <v>29</v>
      </c>
      <c r="M52" s="12">
        <v>1</v>
      </c>
      <c r="N52" s="12" t="s">
        <v>29</v>
      </c>
      <c r="O52" s="12" t="s">
        <v>29</v>
      </c>
      <c r="P52" s="12" t="s">
        <v>29</v>
      </c>
      <c r="Q52" s="12">
        <v>1</v>
      </c>
      <c r="R52" s="12" t="s">
        <v>29</v>
      </c>
      <c r="S52" s="12" t="s">
        <v>29</v>
      </c>
      <c r="T52" s="12">
        <f t="shared" si="2"/>
        <v>10</v>
      </c>
    </row>
    <row r="53" spans="1:20">
      <c r="A53" s="11">
        <v>5603</v>
      </c>
      <c r="B53" s="13" t="s">
        <v>70</v>
      </c>
      <c r="C53" s="12">
        <v>43</v>
      </c>
      <c r="D53" s="12">
        <v>19</v>
      </c>
      <c r="E53" s="12">
        <v>36</v>
      </c>
      <c r="F53" s="12">
        <v>6</v>
      </c>
      <c r="G53" s="12" t="s">
        <v>29</v>
      </c>
      <c r="H53" s="12">
        <v>4</v>
      </c>
      <c r="I53" s="12">
        <v>3</v>
      </c>
      <c r="J53" s="12" t="s">
        <v>29</v>
      </c>
      <c r="K53" s="12">
        <v>1</v>
      </c>
      <c r="L53" s="12" t="s">
        <v>29</v>
      </c>
      <c r="M53" s="12" t="s">
        <v>29</v>
      </c>
      <c r="N53" s="12" t="s">
        <v>29</v>
      </c>
      <c r="O53" s="12" t="s">
        <v>29</v>
      </c>
      <c r="P53" s="12">
        <v>2</v>
      </c>
      <c r="Q53" s="12">
        <v>2</v>
      </c>
      <c r="R53" s="12" t="s">
        <v>29</v>
      </c>
      <c r="S53" s="12" t="s">
        <v>29</v>
      </c>
      <c r="T53" s="12">
        <f t="shared" si="2"/>
        <v>116</v>
      </c>
    </row>
    <row r="54" spans="1:20">
      <c r="A54" s="11">
        <v>5604</v>
      </c>
      <c r="B54" s="13" t="s">
        <v>71</v>
      </c>
      <c r="C54" s="12">
        <v>49</v>
      </c>
      <c r="D54" s="12">
        <v>34</v>
      </c>
      <c r="E54" s="12">
        <v>64</v>
      </c>
      <c r="F54" s="12">
        <v>6</v>
      </c>
      <c r="G54" s="12">
        <v>3</v>
      </c>
      <c r="H54" s="12">
        <v>2</v>
      </c>
      <c r="I54" s="12" t="s">
        <v>29</v>
      </c>
      <c r="J54" s="12" t="s">
        <v>29</v>
      </c>
      <c r="K54" s="12">
        <v>1</v>
      </c>
      <c r="L54" s="12" t="s">
        <v>29</v>
      </c>
      <c r="M54" s="12" t="s">
        <v>29</v>
      </c>
      <c r="N54" s="12">
        <v>1</v>
      </c>
      <c r="O54" s="12" t="s">
        <v>29</v>
      </c>
      <c r="P54" s="12">
        <v>1</v>
      </c>
      <c r="Q54" s="12">
        <v>3</v>
      </c>
      <c r="R54" s="12" t="s">
        <v>29</v>
      </c>
      <c r="S54" s="12" t="s">
        <v>29</v>
      </c>
      <c r="T54" s="12">
        <f t="shared" si="2"/>
        <v>164</v>
      </c>
    </row>
    <row r="55" spans="1:20">
      <c r="A55" s="11">
        <v>5605</v>
      </c>
      <c r="B55" s="13" t="s">
        <v>72</v>
      </c>
      <c r="C55" s="12">
        <v>26</v>
      </c>
      <c r="D55" s="12">
        <v>23</v>
      </c>
      <c r="E55" s="12">
        <v>43</v>
      </c>
      <c r="F55" s="12">
        <v>2</v>
      </c>
      <c r="G55" s="12" t="s">
        <v>29</v>
      </c>
      <c r="H55" s="12" t="s">
        <v>29</v>
      </c>
      <c r="I55" s="12">
        <v>1</v>
      </c>
      <c r="J55" s="12" t="s">
        <v>29</v>
      </c>
      <c r="K55" s="12" t="s">
        <v>29</v>
      </c>
      <c r="L55" s="12" t="s">
        <v>29</v>
      </c>
      <c r="M55" s="12" t="s">
        <v>29</v>
      </c>
      <c r="N55" s="12" t="s">
        <v>29</v>
      </c>
      <c r="O55" s="12" t="s">
        <v>29</v>
      </c>
      <c r="P55" s="12" t="s">
        <v>29</v>
      </c>
      <c r="Q55" s="12">
        <v>1</v>
      </c>
      <c r="R55" s="12" t="s">
        <v>29</v>
      </c>
      <c r="S55" s="12" t="s">
        <v>29</v>
      </c>
      <c r="T55" s="12">
        <f t="shared" si="2"/>
        <v>96</v>
      </c>
    </row>
    <row r="56" spans="1:20">
      <c r="A56" s="11">
        <v>5606</v>
      </c>
      <c r="B56" s="13" t="s">
        <v>73</v>
      </c>
      <c r="C56" s="12">
        <v>234</v>
      </c>
      <c r="D56" s="12">
        <v>145</v>
      </c>
      <c r="E56" s="12">
        <v>361</v>
      </c>
      <c r="F56" s="12">
        <v>61</v>
      </c>
      <c r="G56" s="12">
        <v>14</v>
      </c>
      <c r="H56" s="12">
        <v>14</v>
      </c>
      <c r="I56" s="12">
        <v>11</v>
      </c>
      <c r="J56" s="12">
        <v>1</v>
      </c>
      <c r="K56" s="12">
        <v>4</v>
      </c>
      <c r="L56" s="12" t="s">
        <v>29</v>
      </c>
      <c r="M56" s="12">
        <v>7</v>
      </c>
      <c r="N56" s="12">
        <v>2</v>
      </c>
      <c r="O56" s="12">
        <v>2</v>
      </c>
      <c r="P56" s="12">
        <v>5</v>
      </c>
      <c r="Q56" s="12">
        <v>23</v>
      </c>
      <c r="R56" s="12" t="s">
        <v>29</v>
      </c>
      <c r="S56" s="12" t="s">
        <v>29</v>
      </c>
      <c r="T56" s="12">
        <f t="shared" si="2"/>
        <v>884</v>
      </c>
    </row>
    <row r="57" spans="1:20">
      <c r="A57" s="11">
        <v>5607</v>
      </c>
      <c r="B57" s="13" t="s">
        <v>74</v>
      </c>
      <c r="C57" s="12">
        <v>133</v>
      </c>
      <c r="D57" s="12">
        <v>88</v>
      </c>
      <c r="E57" s="12">
        <v>170</v>
      </c>
      <c r="F57" s="12">
        <v>15</v>
      </c>
      <c r="G57" s="12">
        <v>11</v>
      </c>
      <c r="H57" s="12">
        <v>8</v>
      </c>
      <c r="I57" s="12">
        <v>5</v>
      </c>
      <c r="J57" s="12" t="s">
        <v>29</v>
      </c>
      <c r="K57" s="12">
        <v>3</v>
      </c>
      <c r="L57" s="12" t="s">
        <v>29</v>
      </c>
      <c r="M57" s="12">
        <v>4</v>
      </c>
      <c r="N57" s="12" t="s">
        <v>29</v>
      </c>
      <c r="O57" s="12">
        <v>6</v>
      </c>
      <c r="P57" s="12">
        <v>7</v>
      </c>
      <c r="Q57" s="12">
        <v>5</v>
      </c>
      <c r="R57" s="12" t="s">
        <v>29</v>
      </c>
      <c r="S57" s="12" t="s">
        <v>29</v>
      </c>
      <c r="T57" s="12">
        <f t="shared" si="2"/>
        <v>455</v>
      </c>
    </row>
    <row r="58" spans="1:20">
      <c r="A58" s="11">
        <v>5608</v>
      </c>
      <c r="B58" s="13" t="s">
        <v>75</v>
      </c>
      <c r="C58" s="12">
        <v>17</v>
      </c>
      <c r="D58" s="12">
        <v>10</v>
      </c>
      <c r="E58" s="12">
        <v>20</v>
      </c>
      <c r="F58" s="12">
        <v>2</v>
      </c>
      <c r="G58" s="12">
        <v>2</v>
      </c>
      <c r="H58" s="12">
        <v>3</v>
      </c>
      <c r="I58" s="12">
        <v>1</v>
      </c>
      <c r="J58" s="12" t="s">
        <v>29</v>
      </c>
      <c r="K58" s="12" t="s">
        <v>29</v>
      </c>
      <c r="L58" s="12">
        <v>1</v>
      </c>
      <c r="M58" s="12" t="s">
        <v>29</v>
      </c>
      <c r="N58" s="12" t="s">
        <v>29</v>
      </c>
      <c r="O58" s="12" t="s">
        <v>29</v>
      </c>
      <c r="P58" s="12" t="s">
        <v>29</v>
      </c>
      <c r="Q58" s="12">
        <v>3</v>
      </c>
      <c r="R58" s="12" t="s">
        <v>29</v>
      </c>
      <c r="S58" s="12" t="s">
        <v>29</v>
      </c>
      <c r="T58" s="12">
        <f t="shared" si="2"/>
        <v>59</v>
      </c>
    </row>
    <row r="59" spans="1:20">
      <c r="A59" s="11">
        <v>5610</v>
      </c>
      <c r="B59" s="13" t="s">
        <v>76</v>
      </c>
      <c r="C59" s="12">
        <v>25</v>
      </c>
      <c r="D59" s="12">
        <v>13</v>
      </c>
      <c r="E59" s="12">
        <v>25</v>
      </c>
      <c r="F59" s="12">
        <v>4</v>
      </c>
      <c r="G59" s="12">
        <v>3</v>
      </c>
      <c r="H59" s="12">
        <v>1</v>
      </c>
      <c r="I59" s="12" t="s">
        <v>29</v>
      </c>
      <c r="J59" s="12">
        <v>1</v>
      </c>
      <c r="K59" s="12" t="s">
        <v>29</v>
      </c>
      <c r="L59" s="12" t="s">
        <v>29</v>
      </c>
      <c r="M59" s="12">
        <v>1</v>
      </c>
      <c r="N59" s="12" t="s">
        <v>29</v>
      </c>
      <c r="O59" s="12">
        <v>1</v>
      </c>
      <c r="P59" s="12">
        <v>1</v>
      </c>
      <c r="Q59" s="12">
        <v>1</v>
      </c>
      <c r="R59" s="12" t="s">
        <v>29</v>
      </c>
      <c r="S59" s="12" t="s">
        <v>29</v>
      </c>
      <c r="T59" s="12">
        <f t="shared" si="2"/>
        <v>76</v>
      </c>
    </row>
    <row r="60" spans="1:20">
      <c r="A60" s="11">
        <v>5611</v>
      </c>
      <c r="B60" s="13" t="s">
        <v>77</v>
      </c>
      <c r="C60" s="12">
        <v>30</v>
      </c>
      <c r="D60" s="12">
        <v>17</v>
      </c>
      <c r="E60" s="12">
        <v>31</v>
      </c>
      <c r="F60" s="12">
        <v>4</v>
      </c>
      <c r="G60" s="12">
        <v>2</v>
      </c>
      <c r="H60" s="12">
        <v>1</v>
      </c>
      <c r="I60" s="12">
        <v>5</v>
      </c>
      <c r="J60" s="12" t="s">
        <v>29</v>
      </c>
      <c r="K60" s="12" t="s">
        <v>29</v>
      </c>
      <c r="L60" s="12" t="s">
        <v>29</v>
      </c>
      <c r="M60" s="12" t="s">
        <v>29</v>
      </c>
      <c r="N60" s="12" t="s">
        <v>29</v>
      </c>
      <c r="O60" s="12" t="s">
        <v>29</v>
      </c>
      <c r="P60" s="12">
        <v>1</v>
      </c>
      <c r="Q60" s="12">
        <v>2</v>
      </c>
      <c r="R60" s="12" t="s">
        <v>29</v>
      </c>
      <c r="S60" s="12" t="s">
        <v>29</v>
      </c>
      <c r="T60" s="12">
        <f t="shared" si="2"/>
        <v>93</v>
      </c>
    </row>
    <row r="61" spans="1:20">
      <c r="A61" s="11">
        <v>5612</v>
      </c>
      <c r="B61" s="13" t="s">
        <v>78</v>
      </c>
      <c r="C61" s="12">
        <v>137</v>
      </c>
      <c r="D61" s="12">
        <v>88</v>
      </c>
      <c r="E61" s="12">
        <v>197</v>
      </c>
      <c r="F61" s="12">
        <v>26</v>
      </c>
      <c r="G61" s="12">
        <v>3</v>
      </c>
      <c r="H61" s="12">
        <v>6</v>
      </c>
      <c r="I61" s="12">
        <v>6</v>
      </c>
      <c r="J61" s="12">
        <v>1</v>
      </c>
      <c r="K61" s="12">
        <v>1</v>
      </c>
      <c r="L61" s="12">
        <v>1</v>
      </c>
      <c r="M61" s="12">
        <v>3</v>
      </c>
      <c r="N61" s="12" t="s">
        <v>29</v>
      </c>
      <c r="O61" s="12">
        <v>2</v>
      </c>
      <c r="P61" s="12">
        <v>1</v>
      </c>
      <c r="Q61" s="12">
        <v>7</v>
      </c>
      <c r="R61" s="12" t="s">
        <v>29</v>
      </c>
      <c r="S61" s="12" t="s">
        <v>29</v>
      </c>
      <c r="T61" s="12">
        <f t="shared" si="2"/>
        <v>479</v>
      </c>
    </row>
    <row r="62" spans="1:20">
      <c r="A62" s="11">
        <v>5696</v>
      </c>
      <c r="B62" s="13" t="s">
        <v>79</v>
      </c>
      <c r="C62" s="12">
        <v>53</v>
      </c>
      <c r="D62" s="12">
        <v>28</v>
      </c>
      <c r="E62" s="12">
        <v>79</v>
      </c>
      <c r="F62" s="12">
        <v>19</v>
      </c>
      <c r="G62" s="12">
        <v>2</v>
      </c>
      <c r="H62" s="12">
        <v>2</v>
      </c>
      <c r="I62" s="12">
        <v>4</v>
      </c>
      <c r="J62" s="12" t="s">
        <v>29</v>
      </c>
      <c r="K62" s="12" t="s">
        <v>29</v>
      </c>
      <c r="L62" s="12">
        <v>1</v>
      </c>
      <c r="M62" s="12">
        <v>2</v>
      </c>
      <c r="N62" s="12" t="s">
        <v>29</v>
      </c>
      <c r="O62" s="12" t="s">
        <v>29</v>
      </c>
      <c r="P62" s="12">
        <v>2</v>
      </c>
      <c r="Q62" s="12">
        <v>1</v>
      </c>
      <c r="R62" s="12" t="s">
        <v>29</v>
      </c>
      <c r="S62" s="12" t="s">
        <v>29</v>
      </c>
      <c r="T62" s="12">
        <f t="shared" si="2"/>
        <v>193</v>
      </c>
    </row>
    <row r="63" spans="1:20">
      <c r="A63" s="11">
        <v>5697</v>
      </c>
      <c r="B63" s="13" t="s">
        <v>80</v>
      </c>
      <c r="C63" s="12">
        <v>1</v>
      </c>
      <c r="D63" s="12">
        <v>1</v>
      </c>
      <c r="E63" s="12">
        <v>2</v>
      </c>
      <c r="F63" s="12" t="s">
        <v>29</v>
      </c>
      <c r="G63" s="12" t="s">
        <v>29</v>
      </c>
      <c r="H63" s="12" t="s">
        <v>29</v>
      </c>
      <c r="I63" s="12" t="s">
        <v>29</v>
      </c>
      <c r="J63" s="12" t="s">
        <v>29</v>
      </c>
      <c r="K63" s="12" t="s">
        <v>29</v>
      </c>
      <c r="L63" s="12" t="s">
        <v>29</v>
      </c>
      <c r="M63" s="12" t="s">
        <v>29</v>
      </c>
      <c r="N63" s="12" t="s">
        <v>29</v>
      </c>
      <c r="O63" s="12" t="s">
        <v>29</v>
      </c>
      <c r="P63" s="12" t="s">
        <v>29</v>
      </c>
      <c r="Q63" s="12" t="s">
        <v>29</v>
      </c>
      <c r="R63" s="12" t="s">
        <v>29</v>
      </c>
      <c r="S63" s="12" t="s">
        <v>29</v>
      </c>
      <c r="T63" s="12">
        <f t="shared" si="2"/>
        <v>4</v>
      </c>
    </row>
    <row r="64" spans="1:20">
      <c r="A64" s="11">
        <v>5698</v>
      </c>
      <c r="B64" s="13" t="s">
        <v>81</v>
      </c>
      <c r="C64" s="12">
        <v>13</v>
      </c>
      <c r="D64" s="12">
        <v>7</v>
      </c>
      <c r="E64" s="12">
        <v>13</v>
      </c>
      <c r="F64" s="12">
        <v>1</v>
      </c>
      <c r="G64" s="12">
        <v>3</v>
      </c>
      <c r="H64" s="12">
        <v>4</v>
      </c>
      <c r="I64" s="12" t="s">
        <v>29</v>
      </c>
      <c r="J64" s="12" t="s">
        <v>29</v>
      </c>
      <c r="K64" s="12" t="s">
        <v>29</v>
      </c>
      <c r="L64" s="12" t="s">
        <v>29</v>
      </c>
      <c r="M64" s="12" t="s">
        <v>29</v>
      </c>
      <c r="N64" s="12" t="s">
        <v>29</v>
      </c>
      <c r="O64" s="12">
        <v>1</v>
      </c>
      <c r="P64" s="12" t="s">
        <v>29</v>
      </c>
      <c r="Q64" s="12" t="s">
        <v>29</v>
      </c>
      <c r="R64" s="12" t="s">
        <v>29</v>
      </c>
      <c r="S64" s="12" t="s">
        <v>29</v>
      </c>
      <c r="T64" s="12">
        <f t="shared" si="2"/>
        <v>42</v>
      </c>
    </row>
    <row r="65" spans="1:20">
      <c r="A65" s="11">
        <v>5699</v>
      </c>
      <c r="B65" s="13" t="s">
        <v>82</v>
      </c>
      <c r="C65" s="12">
        <v>14</v>
      </c>
      <c r="D65" s="12">
        <v>11</v>
      </c>
      <c r="E65" s="12">
        <v>14</v>
      </c>
      <c r="F65" s="12" t="s">
        <v>29</v>
      </c>
      <c r="G65" s="12" t="s">
        <v>29</v>
      </c>
      <c r="H65" s="12" t="s">
        <v>29</v>
      </c>
      <c r="I65" s="12" t="s">
        <v>29</v>
      </c>
      <c r="J65" s="12" t="s">
        <v>29</v>
      </c>
      <c r="K65" s="12" t="s">
        <v>29</v>
      </c>
      <c r="L65" s="12" t="s">
        <v>29</v>
      </c>
      <c r="M65" s="12" t="s">
        <v>29</v>
      </c>
      <c r="N65" s="12" t="s">
        <v>29</v>
      </c>
      <c r="O65" s="12">
        <v>1</v>
      </c>
      <c r="P65" s="12" t="s">
        <v>29</v>
      </c>
      <c r="Q65" s="12">
        <v>3</v>
      </c>
      <c r="R65" s="12" t="s">
        <v>29</v>
      </c>
      <c r="S65" s="12" t="s">
        <v>29</v>
      </c>
      <c r="T65" s="12">
        <f t="shared" si="2"/>
        <v>43</v>
      </c>
    </row>
    <row r="66" spans="1:20">
      <c r="A66" s="11">
        <v>5701</v>
      </c>
      <c r="B66" s="13" t="s">
        <v>84</v>
      </c>
      <c r="C66" s="12">
        <v>119</v>
      </c>
      <c r="D66" s="12">
        <v>73</v>
      </c>
      <c r="E66" s="12">
        <v>145</v>
      </c>
      <c r="F66" s="12">
        <v>27</v>
      </c>
      <c r="G66" s="12">
        <v>10</v>
      </c>
      <c r="H66" s="12">
        <v>6</v>
      </c>
      <c r="I66" s="12">
        <v>5</v>
      </c>
      <c r="J66" s="12">
        <v>1</v>
      </c>
      <c r="K66" s="12">
        <v>4</v>
      </c>
      <c r="L66" s="12">
        <v>1</v>
      </c>
      <c r="M66" s="12" t="s">
        <v>29</v>
      </c>
      <c r="N66" s="12">
        <v>1</v>
      </c>
      <c r="O66" s="12">
        <v>1</v>
      </c>
      <c r="P66" s="12" t="s">
        <v>29</v>
      </c>
      <c r="Q66" s="12">
        <v>2</v>
      </c>
      <c r="R66" s="12" t="s">
        <v>29</v>
      </c>
      <c r="S66" s="12" t="s">
        <v>29</v>
      </c>
      <c r="T66" s="12">
        <f t="shared" si="2"/>
        <v>395</v>
      </c>
    </row>
    <row r="67" spans="1:20">
      <c r="A67" s="11">
        <v>5702</v>
      </c>
      <c r="B67" s="13" t="s">
        <v>85</v>
      </c>
      <c r="C67" s="12">
        <v>51</v>
      </c>
      <c r="D67" s="12">
        <v>32</v>
      </c>
      <c r="E67" s="12">
        <v>49</v>
      </c>
      <c r="F67" s="12">
        <v>7</v>
      </c>
      <c r="G67" s="12">
        <v>2</v>
      </c>
      <c r="H67" s="12">
        <v>2</v>
      </c>
      <c r="I67" s="12">
        <v>2</v>
      </c>
      <c r="J67" s="12" t="s">
        <v>29</v>
      </c>
      <c r="K67" s="12">
        <v>2</v>
      </c>
      <c r="L67" s="12" t="s">
        <v>29</v>
      </c>
      <c r="M67" s="12">
        <v>1</v>
      </c>
      <c r="N67" s="12" t="s">
        <v>29</v>
      </c>
      <c r="O67" s="12">
        <v>1</v>
      </c>
      <c r="P67" s="12">
        <v>1</v>
      </c>
      <c r="Q67" s="12" t="s">
        <v>29</v>
      </c>
      <c r="R67" s="12" t="s">
        <v>29</v>
      </c>
      <c r="S67" s="12" t="s">
        <v>29</v>
      </c>
      <c r="T67" s="12">
        <f t="shared" si="2"/>
        <v>150</v>
      </c>
    </row>
    <row r="68" spans="1:20">
      <c r="A68" s="11">
        <v>5703</v>
      </c>
      <c r="B68" s="13" t="s">
        <v>86</v>
      </c>
      <c r="C68" s="12">
        <v>37</v>
      </c>
      <c r="D68" s="12">
        <v>24</v>
      </c>
      <c r="E68" s="12">
        <v>43</v>
      </c>
      <c r="F68" s="12">
        <v>3</v>
      </c>
      <c r="G68" s="12">
        <v>4</v>
      </c>
      <c r="H68" s="12">
        <v>5</v>
      </c>
      <c r="I68" s="12" t="s">
        <v>29</v>
      </c>
      <c r="J68" s="12" t="s">
        <v>29</v>
      </c>
      <c r="K68" s="12" t="s">
        <v>29</v>
      </c>
      <c r="L68" s="12" t="s">
        <v>29</v>
      </c>
      <c r="M68" s="12" t="s">
        <v>29</v>
      </c>
      <c r="N68" s="12" t="s">
        <v>29</v>
      </c>
      <c r="O68" s="12" t="s">
        <v>29</v>
      </c>
      <c r="P68" s="12" t="s">
        <v>29</v>
      </c>
      <c r="Q68" s="12">
        <v>1</v>
      </c>
      <c r="R68" s="12" t="s">
        <v>29</v>
      </c>
      <c r="S68" s="12" t="s">
        <v>29</v>
      </c>
      <c r="T68" s="12">
        <f t="shared" si="2"/>
        <v>117</v>
      </c>
    </row>
    <row r="69" spans="1:20">
      <c r="A69" s="11">
        <v>5801</v>
      </c>
      <c r="B69" s="13" t="s">
        <v>88</v>
      </c>
      <c r="C69" s="12">
        <v>122</v>
      </c>
      <c r="D69" s="12">
        <v>64</v>
      </c>
      <c r="E69" s="12">
        <v>121</v>
      </c>
      <c r="F69" s="12">
        <v>37</v>
      </c>
      <c r="G69" s="12">
        <v>5</v>
      </c>
      <c r="H69" s="12">
        <v>5</v>
      </c>
      <c r="I69" s="12">
        <v>9</v>
      </c>
      <c r="J69" s="12" t="s">
        <v>29</v>
      </c>
      <c r="K69" s="12">
        <v>3</v>
      </c>
      <c r="L69" s="12" t="s">
        <v>29</v>
      </c>
      <c r="M69" s="12">
        <v>3</v>
      </c>
      <c r="N69" s="12">
        <v>2</v>
      </c>
      <c r="O69" s="12" t="s">
        <v>29</v>
      </c>
      <c r="P69" s="12">
        <v>3</v>
      </c>
      <c r="Q69" s="12">
        <v>15</v>
      </c>
      <c r="R69" s="12" t="s">
        <v>29</v>
      </c>
      <c r="S69" s="12" t="s">
        <v>29</v>
      </c>
      <c r="T69" s="12">
        <f t="shared" si="2"/>
        <v>389</v>
      </c>
    </row>
    <row r="70" spans="1:20">
      <c r="A70" s="11">
        <v>5802</v>
      </c>
      <c r="B70" s="13" t="s">
        <v>44</v>
      </c>
      <c r="C70" s="12">
        <v>19</v>
      </c>
      <c r="D70" s="12">
        <v>9</v>
      </c>
      <c r="E70" s="12">
        <v>14</v>
      </c>
      <c r="F70" s="12">
        <v>1</v>
      </c>
      <c r="G70" s="12" t="s">
        <v>29</v>
      </c>
      <c r="H70" s="12">
        <v>2</v>
      </c>
      <c r="I70" s="12">
        <v>1</v>
      </c>
      <c r="J70" s="12" t="s">
        <v>29</v>
      </c>
      <c r="K70" s="12" t="s">
        <v>29</v>
      </c>
      <c r="L70" s="12" t="s">
        <v>29</v>
      </c>
      <c r="M70" s="12">
        <v>3</v>
      </c>
      <c r="N70" s="12" t="s">
        <v>29</v>
      </c>
      <c r="O70" s="12" t="s">
        <v>29</v>
      </c>
      <c r="P70" s="12">
        <v>1</v>
      </c>
      <c r="Q70" s="12">
        <v>2</v>
      </c>
      <c r="R70" s="12" t="s">
        <v>29</v>
      </c>
      <c r="S70" s="12" t="s">
        <v>29</v>
      </c>
      <c r="T70" s="12">
        <f t="shared" si="2"/>
        <v>52</v>
      </c>
    </row>
    <row r="71" spans="1:20">
      <c r="A71" s="11">
        <v>5803</v>
      </c>
      <c r="B71" s="13" t="s">
        <v>46</v>
      </c>
      <c r="C71" s="12">
        <v>55</v>
      </c>
      <c r="D71" s="12">
        <v>29</v>
      </c>
      <c r="E71" s="12">
        <v>47</v>
      </c>
      <c r="F71" s="12">
        <v>5</v>
      </c>
      <c r="G71" s="12">
        <v>4</v>
      </c>
      <c r="H71" s="12">
        <v>2</v>
      </c>
      <c r="I71" s="12">
        <v>1</v>
      </c>
      <c r="J71" s="12" t="s">
        <v>29</v>
      </c>
      <c r="K71" s="12" t="s">
        <v>29</v>
      </c>
      <c r="L71" s="12" t="s">
        <v>29</v>
      </c>
      <c r="M71" s="12">
        <v>2</v>
      </c>
      <c r="N71" s="12">
        <v>1</v>
      </c>
      <c r="O71" s="12">
        <v>1</v>
      </c>
      <c r="P71" s="12">
        <v>1</v>
      </c>
      <c r="Q71" s="12">
        <v>3</v>
      </c>
      <c r="R71" s="12" t="s">
        <v>29</v>
      </c>
      <c r="S71" s="12" t="s">
        <v>29</v>
      </c>
      <c r="T71" s="12">
        <f t="shared" si="2"/>
        <v>151</v>
      </c>
    </row>
    <row r="72" spans="1:20">
      <c r="A72" s="11">
        <v>5804</v>
      </c>
      <c r="B72" s="13" t="s">
        <v>89</v>
      </c>
      <c r="C72" s="12">
        <v>92</v>
      </c>
      <c r="D72" s="12">
        <v>59</v>
      </c>
      <c r="E72" s="12">
        <v>104</v>
      </c>
      <c r="F72" s="12">
        <v>18</v>
      </c>
      <c r="G72" s="12">
        <v>9</v>
      </c>
      <c r="H72" s="12">
        <v>13</v>
      </c>
      <c r="I72" s="12">
        <v>6</v>
      </c>
      <c r="J72" s="12">
        <v>1</v>
      </c>
      <c r="K72" s="12">
        <v>1</v>
      </c>
      <c r="L72" s="12" t="s">
        <v>29</v>
      </c>
      <c r="M72" s="12">
        <v>11</v>
      </c>
      <c r="N72" s="12">
        <v>1</v>
      </c>
      <c r="O72" s="12">
        <v>3</v>
      </c>
      <c r="P72" s="12">
        <v>5</v>
      </c>
      <c r="Q72" s="12">
        <v>3</v>
      </c>
      <c r="R72" s="12" t="s">
        <v>29</v>
      </c>
      <c r="S72" s="12" t="s">
        <v>29</v>
      </c>
      <c r="T72" s="12">
        <f t="shared" si="2"/>
        <v>326</v>
      </c>
    </row>
    <row r="73" spans="1:20">
      <c r="A73" s="11">
        <v>5904</v>
      </c>
      <c r="B73" s="13" t="s">
        <v>91</v>
      </c>
      <c r="C73" s="12">
        <v>391</v>
      </c>
      <c r="D73" s="12">
        <v>226</v>
      </c>
      <c r="E73" s="12">
        <v>472</v>
      </c>
      <c r="F73" s="12">
        <v>76</v>
      </c>
      <c r="G73" s="12">
        <v>22</v>
      </c>
      <c r="H73" s="12">
        <v>21</v>
      </c>
      <c r="I73" s="12">
        <v>17</v>
      </c>
      <c r="J73" s="12" t="s">
        <v>29</v>
      </c>
      <c r="K73" s="12">
        <v>14</v>
      </c>
      <c r="L73" s="12">
        <v>2</v>
      </c>
      <c r="M73" s="12">
        <v>16</v>
      </c>
      <c r="N73" s="12">
        <v>5</v>
      </c>
      <c r="O73" s="12">
        <v>18</v>
      </c>
      <c r="P73" s="12">
        <v>4</v>
      </c>
      <c r="Q73" s="12">
        <v>17</v>
      </c>
      <c r="R73" s="12">
        <v>1</v>
      </c>
      <c r="S73" s="12">
        <v>1</v>
      </c>
      <c r="T73" s="12">
        <f t="shared" si="2"/>
        <v>1303</v>
      </c>
    </row>
    <row r="74" spans="1:20">
      <c r="A74" s="11">
        <v>5902</v>
      </c>
      <c r="B74" s="13" t="s">
        <v>92</v>
      </c>
      <c r="C74" s="12">
        <v>43</v>
      </c>
      <c r="D74" s="12">
        <v>29</v>
      </c>
      <c r="E74" s="12">
        <v>57</v>
      </c>
      <c r="F74" s="12">
        <v>13</v>
      </c>
      <c r="G74" s="12">
        <v>2</v>
      </c>
      <c r="H74" s="12">
        <v>3</v>
      </c>
      <c r="I74" s="12">
        <v>7</v>
      </c>
      <c r="J74" s="12" t="s">
        <v>29</v>
      </c>
      <c r="K74" s="12">
        <v>1</v>
      </c>
      <c r="L74" s="12" t="s">
        <v>29</v>
      </c>
      <c r="M74" s="12" t="s">
        <v>29</v>
      </c>
      <c r="N74" s="12" t="s">
        <v>29</v>
      </c>
      <c r="O74" s="12" t="s">
        <v>29</v>
      </c>
      <c r="P74" s="12" t="s">
        <v>29</v>
      </c>
      <c r="Q74" s="12">
        <v>4</v>
      </c>
      <c r="R74" s="12" t="s">
        <v>29</v>
      </c>
      <c r="S74" s="12" t="s">
        <v>29</v>
      </c>
      <c r="T74" s="12">
        <f t="shared" si="2"/>
        <v>159</v>
      </c>
    </row>
    <row r="75" spans="1:20">
      <c r="A75" s="11">
        <v>5903</v>
      </c>
      <c r="B75" s="13" t="s">
        <v>93</v>
      </c>
      <c r="C75" s="12">
        <v>71</v>
      </c>
      <c r="D75" s="12">
        <v>51</v>
      </c>
      <c r="E75" s="12">
        <v>90</v>
      </c>
      <c r="F75" s="12">
        <v>11</v>
      </c>
      <c r="G75" s="12">
        <v>2</v>
      </c>
      <c r="H75" s="12">
        <v>5</v>
      </c>
      <c r="I75" s="12">
        <v>1</v>
      </c>
      <c r="J75" s="12" t="s">
        <v>29</v>
      </c>
      <c r="K75" s="12">
        <v>2</v>
      </c>
      <c r="L75" s="12" t="s">
        <v>29</v>
      </c>
      <c r="M75" s="12">
        <v>1</v>
      </c>
      <c r="N75" s="12">
        <v>2</v>
      </c>
      <c r="O75" s="12">
        <v>3</v>
      </c>
      <c r="P75" s="12">
        <v>1</v>
      </c>
      <c r="Q75" s="12">
        <v>4</v>
      </c>
      <c r="R75" s="12" t="s">
        <v>29</v>
      </c>
      <c r="S75" s="12" t="s">
        <v>29</v>
      </c>
      <c r="T75" s="12">
        <f t="shared" si="2"/>
        <v>244</v>
      </c>
    </row>
    <row r="76" spans="1:20">
      <c r="A76" s="11">
        <v>5905</v>
      </c>
      <c r="B76" s="13" t="s">
        <v>94</v>
      </c>
      <c r="C76" s="12">
        <v>26</v>
      </c>
      <c r="D76" s="12">
        <v>21</v>
      </c>
      <c r="E76" s="12">
        <v>30</v>
      </c>
      <c r="F76" s="12">
        <v>5</v>
      </c>
      <c r="G76" s="12" t="s">
        <v>29</v>
      </c>
      <c r="H76" s="12">
        <v>1</v>
      </c>
      <c r="I76" s="12">
        <v>2</v>
      </c>
      <c r="J76" s="12" t="s">
        <v>29</v>
      </c>
      <c r="K76" s="12">
        <v>2</v>
      </c>
      <c r="L76" s="12" t="s">
        <v>29</v>
      </c>
      <c r="M76" s="12" t="s">
        <v>29</v>
      </c>
      <c r="N76" s="12" t="s">
        <v>29</v>
      </c>
      <c r="O76" s="12" t="s">
        <v>29</v>
      </c>
      <c r="P76" s="12" t="s">
        <v>29</v>
      </c>
      <c r="Q76" s="12" t="s">
        <v>29</v>
      </c>
      <c r="R76" s="12" t="s">
        <v>29</v>
      </c>
      <c r="S76" s="12" t="s">
        <v>29</v>
      </c>
      <c r="T76" s="12">
        <f t="shared" si="2"/>
        <v>87</v>
      </c>
    </row>
    <row r="77" spans="1:20">
      <c r="A77" s="11">
        <v>5906</v>
      </c>
      <c r="B77" s="13" t="s">
        <v>95</v>
      </c>
      <c r="C77" s="12">
        <v>12</v>
      </c>
      <c r="D77" s="12">
        <v>7</v>
      </c>
      <c r="E77" s="12">
        <v>25</v>
      </c>
      <c r="F77" s="12">
        <v>7</v>
      </c>
      <c r="G77" s="12" t="s">
        <v>29</v>
      </c>
      <c r="H77" s="12" t="s">
        <v>29</v>
      </c>
      <c r="I77" s="12" t="s">
        <v>29</v>
      </c>
      <c r="J77" s="12" t="s">
        <v>29</v>
      </c>
      <c r="K77" s="12" t="s">
        <v>29</v>
      </c>
      <c r="L77" s="12" t="s">
        <v>29</v>
      </c>
      <c r="M77" s="12" t="s">
        <v>29</v>
      </c>
      <c r="N77" s="12" t="s">
        <v>29</v>
      </c>
      <c r="O77" s="12" t="s">
        <v>29</v>
      </c>
      <c r="P77" s="12">
        <v>1</v>
      </c>
      <c r="Q77" s="12" t="s">
        <v>29</v>
      </c>
      <c r="R77" s="12" t="s">
        <v>29</v>
      </c>
      <c r="S77" s="12" t="s">
        <v>29</v>
      </c>
      <c r="T77" s="12">
        <f t="shared" si="2"/>
        <v>52</v>
      </c>
    </row>
    <row r="78" spans="1:20">
      <c r="A78" s="11">
        <v>5908</v>
      </c>
      <c r="B78" s="13" t="s">
        <v>96</v>
      </c>
      <c r="C78" s="12">
        <v>28</v>
      </c>
      <c r="D78" s="12">
        <v>19</v>
      </c>
      <c r="E78" s="12">
        <v>41</v>
      </c>
      <c r="F78" s="12">
        <v>6</v>
      </c>
      <c r="G78" s="12">
        <v>3</v>
      </c>
      <c r="H78" s="12">
        <v>3</v>
      </c>
      <c r="I78" s="12" t="s">
        <v>29</v>
      </c>
      <c r="J78" s="12" t="s">
        <v>29</v>
      </c>
      <c r="K78" s="12" t="s">
        <v>29</v>
      </c>
      <c r="L78" s="12" t="s">
        <v>29</v>
      </c>
      <c r="M78" s="12" t="s">
        <v>29</v>
      </c>
      <c r="N78" s="12" t="s">
        <v>29</v>
      </c>
      <c r="O78" s="12">
        <v>2</v>
      </c>
      <c r="P78" s="12" t="s">
        <v>29</v>
      </c>
      <c r="Q78" s="12">
        <v>2</v>
      </c>
      <c r="R78" s="12">
        <v>1</v>
      </c>
      <c r="S78" s="12" t="s">
        <v>29</v>
      </c>
      <c r="T78" s="12">
        <f t="shared" si="2"/>
        <v>105</v>
      </c>
    </row>
    <row r="79" spans="1:20">
      <c r="A79" s="11">
        <v>6001</v>
      </c>
      <c r="B79" s="13" t="s">
        <v>98</v>
      </c>
      <c r="C79" s="12">
        <v>133</v>
      </c>
      <c r="D79" s="12">
        <v>67</v>
      </c>
      <c r="E79" s="12">
        <v>181</v>
      </c>
      <c r="F79" s="12">
        <v>18</v>
      </c>
      <c r="G79" s="12">
        <v>6</v>
      </c>
      <c r="H79" s="12">
        <v>5</v>
      </c>
      <c r="I79" s="12">
        <v>6</v>
      </c>
      <c r="J79" s="12">
        <v>1</v>
      </c>
      <c r="K79" s="12">
        <v>2</v>
      </c>
      <c r="L79" s="12">
        <v>1</v>
      </c>
      <c r="M79" s="12">
        <v>10</v>
      </c>
      <c r="N79" s="12" t="s">
        <v>29</v>
      </c>
      <c r="O79" s="12">
        <v>1</v>
      </c>
      <c r="P79" s="12">
        <v>4</v>
      </c>
      <c r="Q79" s="12">
        <v>9</v>
      </c>
      <c r="R79" s="12">
        <v>1</v>
      </c>
      <c r="S79" s="12" t="s">
        <v>29</v>
      </c>
      <c r="T79" s="12">
        <f t="shared" si="2"/>
        <v>445</v>
      </c>
    </row>
    <row r="80" spans="1:20">
      <c r="A80" s="11">
        <v>6002</v>
      </c>
      <c r="B80" s="13" t="s">
        <v>99</v>
      </c>
      <c r="C80" s="12">
        <v>33</v>
      </c>
      <c r="D80" s="12">
        <v>29</v>
      </c>
      <c r="E80" s="12">
        <v>53</v>
      </c>
      <c r="F80" s="12">
        <v>3</v>
      </c>
      <c r="G80" s="12" t="s">
        <v>29</v>
      </c>
      <c r="H80" s="12">
        <v>2</v>
      </c>
      <c r="I80" s="12">
        <v>1</v>
      </c>
      <c r="J80" s="12" t="s">
        <v>29</v>
      </c>
      <c r="K80" s="12" t="s">
        <v>29</v>
      </c>
      <c r="L80" s="12" t="s">
        <v>29</v>
      </c>
      <c r="M80" s="12" t="s">
        <v>29</v>
      </c>
      <c r="N80" s="12" t="s">
        <v>29</v>
      </c>
      <c r="O80" s="12">
        <v>1</v>
      </c>
      <c r="P80" s="12">
        <v>2</v>
      </c>
      <c r="Q80" s="12">
        <v>1</v>
      </c>
      <c r="R80" s="12" t="s">
        <v>29</v>
      </c>
      <c r="S80" s="12" t="s">
        <v>29</v>
      </c>
      <c r="T80" s="12">
        <f t="shared" si="2"/>
        <v>125</v>
      </c>
    </row>
    <row r="81" spans="1:20">
      <c r="A81" s="11">
        <v>6003</v>
      </c>
      <c r="B81" s="13" t="s">
        <v>41</v>
      </c>
      <c r="C81" s="12">
        <v>53</v>
      </c>
      <c r="D81" s="12">
        <v>37</v>
      </c>
      <c r="E81" s="12">
        <v>67</v>
      </c>
      <c r="F81" s="12">
        <v>6</v>
      </c>
      <c r="G81" s="12">
        <v>1</v>
      </c>
      <c r="H81" s="12">
        <v>1</v>
      </c>
      <c r="I81" s="12">
        <v>3</v>
      </c>
      <c r="J81" s="12" t="s">
        <v>29</v>
      </c>
      <c r="K81" s="12" t="s">
        <v>29</v>
      </c>
      <c r="L81" s="12" t="s">
        <v>29</v>
      </c>
      <c r="M81" s="12">
        <v>1</v>
      </c>
      <c r="N81" s="12">
        <v>1</v>
      </c>
      <c r="O81" s="12" t="s">
        <v>29</v>
      </c>
      <c r="P81" s="12">
        <v>3</v>
      </c>
      <c r="Q81" s="12">
        <v>6</v>
      </c>
      <c r="R81" s="12" t="s">
        <v>29</v>
      </c>
      <c r="S81" s="12" t="s">
        <v>29</v>
      </c>
      <c r="T81" s="12">
        <f t="shared" si="2"/>
        <v>179</v>
      </c>
    </row>
    <row r="82" spans="1:20">
      <c r="A82" s="11">
        <v>6004</v>
      </c>
      <c r="B82" s="13" t="s">
        <v>100</v>
      </c>
      <c r="C82" s="12">
        <v>68</v>
      </c>
      <c r="D82" s="12">
        <v>44</v>
      </c>
      <c r="E82" s="12">
        <v>84</v>
      </c>
      <c r="F82" s="12">
        <v>13</v>
      </c>
      <c r="G82" s="12">
        <v>7</v>
      </c>
      <c r="H82" s="12">
        <v>6</v>
      </c>
      <c r="I82" s="12">
        <v>5</v>
      </c>
      <c r="J82" s="12" t="s">
        <v>29</v>
      </c>
      <c r="K82" s="12">
        <v>2</v>
      </c>
      <c r="L82" s="12" t="s">
        <v>29</v>
      </c>
      <c r="M82" s="12">
        <v>5</v>
      </c>
      <c r="N82" s="12" t="s">
        <v>29</v>
      </c>
      <c r="O82" s="12">
        <v>1</v>
      </c>
      <c r="P82" s="12" t="s">
        <v>29</v>
      </c>
      <c r="Q82" s="12">
        <v>9</v>
      </c>
      <c r="R82" s="12" t="s">
        <v>29</v>
      </c>
      <c r="S82" s="12" t="s">
        <v>29</v>
      </c>
      <c r="T82" s="12">
        <f t="shared" si="2"/>
        <v>244</v>
      </c>
    </row>
    <row r="83" spans="1:20">
      <c r="A83" s="11">
        <v>6005</v>
      </c>
      <c r="B83" s="13" t="s">
        <v>101</v>
      </c>
      <c r="C83" s="12">
        <v>41</v>
      </c>
      <c r="D83" s="12">
        <v>27</v>
      </c>
      <c r="E83" s="12">
        <v>50</v>
      </c>
      <c r="F83" s="12">
        <v>11</v>
      </c>
      <c r="G83" s="12">
        <v>1</v>
      </c>
      <c r="H83" s="12">
        <v>1</v>
      </c>
      <c r="I83" s="12">
        <v>1</v>
      </c>
      <c r="J83" s="12" t="s">
        <v>29</v>
      </c>
      <c r="K83" s="12">
        <v>5</v>
      </c>
      <c r="L83" s="12">
        <v>1</v>
      </c>
      <c r="M83" s="12" t="s">
        <v>29</v>
      </c>
      <c r="N83" s="12" t="s">
        <v>29</v>
      </c>
      <c r="O83" s="12">
        <v>2</v>
      </c>
      <c r="P83" s="12">
        <v>2</v>
      </c>
      <c r="Q83" s="12">
        <v>1</v>
      </c>
      <c r="R83" s="12" t="s">
        <v>29</v>
      </c>
      <c r="S83" s="12" t="s">
        <v>29</v>
      </c>
      <c r="T83" s="12">
        <f t="shared" ref="T83:T108" si="3">SUM(C83:S83)</f>
        <v>143</v>
      </c>
    </row>
    <row r="84" spans="1:20">
      <c r="A84" s="11">
        <v>6006</v>
      </c>
      <c r="B84" s="13" t="s">
        <v>102</v>
      </c>
      <c r="C84" s="12">
        <v>82</v>
      </c>
      <c r="D84" s="12">
        <v>48</v>
      </c>
      <c r="E84" s="12">
        <v>114</v>
      </c>
      <c r="F84" s="12">
        <v>20</v>
      </c>
      <c r="G84" s="12" t="s">
        <v>29</v>
      </c>
      <c r="H84" s="12">
        <v>7</v>
      </c>
      <c r="I84" s="12">
        <v>4</v>
      </c>
      <c r="J84" s="12" t="s">
        <v>29</v>
      </c>
      <c r="K84" s="12">
        <v>2</v>
      </c>
      <c r="L84" s="12" t="s">
        <v>29</v>
      </c>
      <c r="M84" s="12">
        <v>8</v>
      </c>
      <c r="N84" s="12">
        <v>1</v>
      </c>
      <c r="O84" s="12">
        <v>4</v>
      </c>
      <c r="P84" s="12">
        <v>5</v>
      </c>
      <c r="Q84" s="12">
        <v>4</v>
      </c>
      <c r="R84" s="12">
        <v>1</v>
      </c>
      <c r="S84" s="12" t="s">
        <v>29</v>
      </c>
      <c r="T84" s="12">
        <f t="shared" si="3"/>
        <v>300</v>
      </c>
    </row>
    <row r="85" spans="1:20">
      <c r="A85" s="11">
        <v>6007</v>
      </c>
      <c r="B85" s="13" t="s">
        <v>103</v>
      </c>
      <c r="C85" s="12">
        <v>29</v>
      </c>
      <c r="D85" s="12">
        <v>22</v>
      </c>
      <c r="E85" s="12">
        <v>38</v>
      </c>
      <c r="F85" s="12">
        <v>4</v>
      </c>
      <c r="G85" s="12" t="s">
        <v>29</v>
      </c>
      <c r="H85" s="12">
        <v>2</v>
      </c>
      <c r="I85" s="12" t="s">
        <v>29</v>
      </c>
      <c r="J85" s="12" t="s">
        <v>29</v>
      </c>
      <c r="K85" s="12">
        <v>2</v>
      </c>
      <c r="L85" s="12" t="s">
        <v>29</v>
      </c>
      <c r="M85" s="12" t="s">
        <v>29</v>
      </c>
      <c r="N85" s="12" t="s">
        <v>29</v>
      </c>
      <c r="O85" s="12" t="s">
        <v>29</v>
      </c>
      <c r="P85" s="12" t="s">
        <v>29</v>
      </c>
      <c r="Q85" s="12" t="s">
        <v>29</v>
      </c>
      <c r="R85" s="12" t="s">
        <v>29</v>
      </c>
      <c r="S85" s="12" t="s">
        <v>29</v>
      </c>
      <c r="T85" s="12">
        <f t="shared" si="3"/>
        <v>97</v>
      </c>
    </row>
    <row r="86" spans="1:20">
      <c r="A86" s="11">
        <v>6101</v>
      </c>
      <c r="B86" s="13" t="s">
        <v>105</v>
      </c>
      <c r="C86" s="12">
        <v>180</v>
      </c>
      <c r="D86" s="12">
        <v>116</v>
      </c>
      <c r="E86" s="12">
        <v>242</v>
      </c>
      <c r="F86" s="12">
        <v>34</v>
      </c>
      <c r="G86" s="12">
        <v>4</v>
      </c>
      <c r="H86" s="12">
        <v>4</v>
      </c>
      <c r="I86" s="12">
        <v>5</v>
      </c>
      <c r="J86" s="12" t="s">
        <v>29</v>
      </c>
      <c r="K86" s="12">
        <v>1</v>
      </c>
      <c r="L86" s="12">
        <v>1</v>
      </c>
      <c r="M86" s="12">
        <v>6</v>
      </c>
      <c r="N86" s="12">
        <v>1</v>
      </c>
      <c r="O86" s="12">
        <v>6</v>
      </c>
      <c r="P86" s="12">
        <v>3</v>
      </c>
      <c r="Q86" s="12">
        <v>4</v>
      </c>
      <c r="R86" s="12" t="s">
        <v>29</v>
      </c>
      <c r="S86" s="12" t="s">
        <v>29</v>
      </c>
      <c r="T86" s="12">
        <f t="shared" si="3"/>
        <v>607</v>
      </c>
    </row>
    <row r="87" spans="1:20">
      <c r="A87" s="11">
        <v>6102</v>
      </c>
      <c r="B87" s="13" t="s">
        <v>106</v>
      </c>
      <c r="C87" s="12">
        <v>51</v>
      </c>
      <c r="D87" s="12">
        <v>34</v>
      </c>
      <c r="E87" s="12">
        <v>66</v>
      </c>
      <c r="F87" s="12">
        <v>11</v>
      </c>
      <c r="G87" s="12">
        <v>2</v>
      </c>
      <c r="H87" s="12">
        <v>1</v>
      </c>
      <c r="I87" s="12">
        <v>1</v>
      </c>
      <c r="J87" s="12" t="s">
        <v>29</v>
      </c>
      <c r="K87" s="12" t="s">
        <v>29</v>
      </c>
      <c r="L87" s="12" t="s">
        <v>29</v>
      </c>
      <c r="M87" s="12">
        <v>1</v>
      </c>
      <c r="N87" s="12" t="s">
        <v>29</v>
      </c>
      <c r="O87" s="12">
        <v>1</v>
      </c>
      <c r="P87" s="12" t="s">
        <v>29</v>
      </c>
      <c r="Q87" s="12">
        <v>1</v>
      </c>
      <c r="R87" s="12" t="s">
        <v>29</v>
      </c>
      <c r="S87" s="12" t="s">
        <v>29</v>
      </c>
      <c r="T87" s="12">
        <f t="shared" si="3"/>
        <v>169</v>
      </c>
    </row>
    <row r="88" spans="1:20">
      <c r="A88" s="11">
        <v>6103</v>
      </c>
      <c r="B88" s="13" t="s">
        <v>107</v>
      </c>
      <c r="C88" s="12">
        <v>114</v>
      </c>
      <c r="D88" s="12">
        <v>64</v>
      </c>
      <c r="E88" s="12">
        <v>129</v>
      </c>
      <c r="F88" s="12">
        <v>20</v>
      </c>
      <c r="G88" s="12">
        <v>5</v>
      </c>
      <c r="H88" s="12">
        <v>8</v>
      </c>
      <c r="I88" s="12">
        <v>3</v>
      </c>
      <c r="J88" s="12" t="s">
        <v>29</v>
      </c>
      <c r="K88" s="12" t="s">
        <v>29</v>
      </c>
      <c r="L88" s="12">
        <v>1</v>
      </c>
      <c r="M88" s="12">
        <v>3</v>
      </c>
      <c r="N88" s="12">
        <v>1</v>
      </c>
      <c r="O88" s="12">
        <v>3</v>
      </c>
      <c r="P88" s="12">
        <v>2</v>
      </c>
      <c r="Q88" s="12">
        <v>6</v>
      </c>
      <c r="R88" s="12" t="s">
        <v>29</v>
      </c>
      <c r="S88" s="12" t="s">
        <v>29</v>
      </c>
      <c r="T88" s="12">
        <f t="shared" si="3"/>
        <v>359</v>
      </c>
    </row>
    <row r="89" spans="1:20">
      <c r="A89" s="11">
        <v>6104</v>
      </c>
      <c r="B89" s="13" t="s">
        <v>108</v>
      </c>
      <c r="C89" s="12">
        <v>66</v>
      </c>
      <c r="D89" s="12">
        <v>49</v>
      </c>
      <c r="E89" s="12">
        <v>80</v>
      </c>
      <c r="F89" s="12">
        <v>6</v>
      </c>
      <c r="G89" s="12">
        <v>5</v>
      </c>
      <c r="H89" s="12">
        <v>5</v>
      </c>
      <c r="I89" s="12">
        <v>2</v>
      </c>
      <c r="J89" s="12">
        <v>1</v>
      </c>
      <c r="K89" s="12" t="s">
        <v>29</v>
      </c>
      <c r="L89" s="12" t="s">
        <v>29</v>
      </c>
      <c r="M89" s="12">
        <v>2</v>
      </c>
      <c r="N89" s="12" t="s">
        <v>29</v>
      </c>
      <c r="O89" s="12" t="s">
        <v>29</v>
      </c>
      <c r="P89" s="12" t="s">
        <v>29</v>
      </c>
      <c r="Q89" s="12">
        <v>2</v>
      </c>
      <c r="R89" s="12" t="s">
        <v>29</v>
      </c>
      <c r="S89" s="12" t="s">
        <v>29</v>
      </c>
      <c r="T89" s="12">
        <f t="shared" si="3"/>
        <v>218</v>
      </c>
    </row>
    <row r="90" spans="1:20">
      <c r="A90" s="11">
        <v>6201</v>
      </c>
      <c r="B90" s="13" t="s">
        <v>110</v>
      </c>
      <c r="C90" s="12">
        <v>92</v>
      </c>
      <c r="D90" s="12">
        <v>55</v>
      </c>
      <c r="E90" s="12">
        <v>103</v>
      </c>
      <c r="F90" s="12">
        <v>7</v>
      </c>
      <c r="G90" s="12">
        <v>4</v>
      </c>
      <c r="H90" s="12">
        <v>10</v>
      </c>
      <c r="I90" s="12">
        <v>1</v>
      </c>
      <c r="J90" s="12" t="s">
        <v>29</v>
      </c>
      <c r="K90" s="12">
        <v>1</v>
      </c>
      <c r="L90" s="12" t="s">
        <v>29</v>
      </c>
      <c r="M90" s="12">
        <v>7</v>
      </c>
      <c r="N90" s="12" t="s">
        <v>29</v>
      </c>
      <c r="O90" s="12">
        <v>2</v>
      </c>
      <c r="P90" s="12">
        <v>2</v>
      </c>
      <c r="Q90" s="12">
        <v>2</v>
      </c>
      <c r="R90" s="12" t="s">
        <v>29</v>
      </c>
      <c r="S90" s="12" t="s">
        <v>29</v>
      </c>
      <c r="T90" s="12">
        <f t="shared" si="3"/>
        <v>286</v>
      </c>
    </row>
    <row r="91" spans="1:20">
      <c r="A91" s="11">
        <v>6202</v>
      </c>
      <c r="B91" s="13" t="s">
        <v>111</v>
      </c>
      <c r="C91" s="12">
        <v>84</v>
      </c>
      <c r="D91" s="12">
        <v>44</v>
      </c>
      <c r="E91" s="12">
        <v>87</v>
      </c>
      <c r="F91" s="12">
        <v>10</v>
      </c>
      <c r="G91" s="12">
        <v>4</v>
      </c>
      <c r="H91" s="12">
        <v>2</v>
      </c>
      <c r="I91" s="12">
        <v>4</v>
      </c>
      <c r="J91" s="12" t="s">
        <v>29</v>
      </c>
      <c r="K91" s="12">
        <v>1</v>
      </c>
      <c r="L91" s="12">
        <v>2</v>
      </c>
      <c r="M91" s="12">
        <v>1</v>
      </c>
      <c r="N91" s="12">
        <v>2</v>
      </c>
      <c r="O91" s="12" t="s">
        <v>29</v>
      </c>
      <c r="P91" s="12">
        <v>1</v>
      </c>
      <c r="Q91" s="12">
        <v>4</v>
      </c>
      <c r="R91" s="12" t="s">
        <v>29</v>
      </c>
      <c r="S91" s="12" t="s">
        <v>29</v>
      </c>
      <c r="T91" s="12">
        <f t="shared" si="3"/>
        <v>246</v>
      </c>
    </row>
    <row r="92" spans="1:20">
      <c r="A92" s="11">
        <v>6203</v>
      </c>
      <c r="B92" s="13" t="s">
        <v>112</v>
      </c>
      <c r="C92" s="12">
        <v>57</v>
      </c>
      <c r="D92" s="12">
        <v>30</v>
      </c>
      <c r="E92" s="12">
        <v>65</v>
      </c>
      <c r="F92" s="12">
        <v>4</v>
      </c>
      <c r="G92" s="12">
        <v>3</v>
      </c>
      <c r="H92" s="12">
        <v>4</v>
      </c>
      <c r="I92" s="12">
        <v>2</v>
      </c>
      <c r="J92" s="12" t="s">
        <v>29</v>
      </c>
      <c r="K92" s="12" t="s">
        <v>29</v>
      </c>
      <c r="L92" s="12" t="s">
        <v>29</v>
      </c>
      <c r="M92" s="12">
        <v>3</v>
      </c>
      <c r="N92" s="12" t="s">
        <v>29</v>
      </c>
      <c r="O92" s="12">
        <v>2</v>
      </c>
      <c r="P92" s="12">
        <v>3</v>
      </c>
      <c r="Q92" s="12">
        <v>2</v>
      </c>
      <c r="R92" s="12" t="s">
        <v>29</v>
      </c>
      <c r="S92" s="12" t="s">
        <v>29</v>
      </c>
      <c r="T92" s="12">
        <f t="shared" si="3"/>
        <v>175</v>
      </c>
    </row>
    <row r="93" spans="1:20">
      <c r="A93" s="11">
        <v>6204</v>
      </c>
      <c r="B93" s="13" t="s">
        <v>113</v>
      </c>
      <c r="C93" s="12">
        <v>76</v>
      </c>
      <c r="D93" s="12">
        <v>50</v>
      </c>
      <c r="E93" s="12">
        <v>111</v>
      </c>
      <c r="F93" s="12">
        <v>16</v>
      </c>
      <c r="G93" s="12">
        <v>1</v>
      </c>
      <c r="H93" s="12">
        <v>2</v>
      </c>
      <c r="I93" s="12">
        <v>1</v>
      </c>
      <c r="J93" s="12">
        <v>1</v>
      </c>
      <c r="K93" s="12">
        <v>1</v>
      </c>
      <c r="L93" s="12">
        <v>1</v>
      </c>
      <c r="M93" s="12" t="s">
        <v>29</v>
      </c>
      <c r="N93" s="12" t="s">
        <v>29</v>
      </c>
      <c r="O93" s="12">
        <v>2</v>
      </c>
      <c r="P93" s="12">
        <v>1</v>
      </c>
      <c r="Q93" s="12">
        <v>5</v>
      </c>
      <c r="R93" s="12" t="s">
        <v>29</v>
      </c>
      <c r="S93" s="12" t="s">
        <v>29</v>
      </c>
      <c r="T93" s="12">
        <f t="shared" si="3"/>
        <v>268</v>
      </c>
    </row>
    <row r="94" spans="1:20">
      <c r="A94" s="11">
        <v>6205</v>
      </c>
      <c r="B94" s="13" t="s">
        <v>114</v>
      </c>
      <c r="C94" s="12">
        <v>46</v>
      </c>
      <c r="D94" s="12">
        <v>29</v>
      </c>
      <c r="E94" s="12">
        <v>57</v>
      </c>
      <c r="F94" s="12">
        <v>14</v>
      </c>
      <c r="G94" s="12">
        <v>4</v>
      </c>
      <c r="H94" s="12">
        <v>1</v>
      </c>
      <c r="I94" s="12">
        <v>7</v>
      </c>
      <c r="J94" s="12" t="s">
        <v>29</v>
      </c>
      <c r="K94" s="12" t="s">
        <v>29</v>
      </c>
      <c r="L94" s="12" t="s">
        <v>29</v>
      </c>
      <c r="M94" s="12">
        <v>2</v>
      </c>
      <c r="N94" s="12" t="s">
        <v>29</v>
      </c>
      <c r="O94" s="12" t="s">
        <v>29</v>
      </c>
      <c r="P94" s="12">
        <v>1</v>
      </c>
      <c r="Q94" s="12">
        <v>2</v>
      </c>
      <c r="R94" s="12" t="s">
        <v>29</v>
      </c>
      <c r="S94" s="12" t="s">
        <v>29</v>
      </c>
      <c r="T94" s="12">
        <f t="shared" si="3"/>
        <v>163</v>
      </c>
    </row>
    <row r="95" spans="1:20">
      <c r="A95" s="11">
        <v>6206</v>
      </c>
      <c r="B95" s="13" t="s">
        <v>115</v>
      </c>
      <c r="C95" s="12">
        <v>25</v>
      </c>
      <c r="D95" s="12">
        <v>15</v>
      </c>
      <c r="E95" s="12">
        <v>30</v>
      </c>
      <c r="F95" s="12">
        <v>1</v>
      </c>
      <c r="G95" s="12">
        <v>1</v>
      </c>
      <c r="H95" s="12" t="s">
        <v>29</v>
      </c>
      <c r="I95" s="12" t="s">
        <v>29</v>
      </c>
      <c r="J95" s="12" t="s">
        <v>29</v>
      </c>
      <c r="K95" s="12" t="s">
        <v>29</v>
      </c>
      <c r="L95" s="12" t="s">
        <v>29</v>
      </c>
      <c r="M95" s="12" t="s">
        <v>29</v>
      </c>
      <c r="N95" s="12" t="s">
        <v>29</v>
      </c>
      <c r="O95" s="12" t="s">
        <v>29</v>
      </c>
      <c r="P95" s="12" t="s">
        <v>29</v>
      </c>
      <c r="Q95" s="12" t="s">
        <v>29</v>
      </c>
      <c r="R95" s="12">
        <v>1</v>
      </c>
      <c r="S95" s="12">
        <v>1</v>
      </c>
      <c r="T95" s="12">
        <f t="shared" si="3"/>
        <v>74</v>
      </c>
    </row>
    <row r="96" spans="1:20">
      <c r="A96" s="11">
        <v>6207</v>
      </c>
      <c r="B96" s="13" t="s">
        <v>116</v>
      </c>
      <c r="C96" s="12">
        <v>30</v>
      </c>
      <c r="D96" s="12">
        <v>21</v>
      </c>
      <c r="E96" s="12">
        <v>43</v>
      </c>
      <c r="F96" s="12">
        <v>7</v>
      </c>
      <c r="G96" s="12" t="s">
        <v>29</v>
      </c>
      <c r="H96" s="12" t="s">
        <v>29</v>
      </c>
      <c r="I96" s="12" t="s">
        <v>29</v>
      </c>
      <c r="J96" s="12" t="s">
        <v>29</v>
      </c>
      <c r="K96" s="12" t="s">
        <v>29</v>
      </c>
      <c r="L96" s="12" t="s">
        <v>29</v>
      </c>
      <c r="M96" s="12" t="s">
        <v>29</v>
      </c>
      <c r="N96" s="12" t="s">
        <v>29</v>
      </c>
      <c r="O96" s="12" t="s">
        <v>29</v>
      </c>
      <c r="P96" s="12">
        <v>1</v>
      </c>
      <c r="Q96" s="12">
        <v>1</v>
      </c>
      <c r="R96" s="12" t="s">
        <v>29</v>
      </c>
      <c r="S96" s="12" t="s">
        <v>29</v>
      </c>
      <c r="T96" s="12">
        <f t="shared" si="3"/>
        <v>103</v>
      </c>
    </row>
    <row r="97" spans="1:20">
      <c r="A97" s="11">
        <v>6301</v>
      </c>
      <c r="B97" s="13" t="s">
        <v>118</v>
      </c>
      <c r="C97" s="12">
        <v>160</v>
      </c>
      <c r="D97" s="12">
        <v>91</v>
      </c>
      <c r="E97" s="12">
        <v>194</v>
      </c>
      <c r="F97" s="12">
        <v>40</v>
      </c>
      <c r="G97" s="12">
        <v>7</v>
      </c>
      <c r="H97" s="12">
        <v>9</v>
      </c>
      <c r="I97" s="12">
        <v>8</v>
      </c>
      <c r="J97" s="12" t="s">
        <v>29</v>
      </c>
      <c r="K97" s="12" t="s">
        <v>29</v>
      </c>
      <c r="L97" s="12" t="s">
        <v>29</v>
      </c>
      <c r="M97" s="12">
        <v>3</v>
      </c>
      <c r="N97" s="12" t="s">
        <v>29</v>
      </c>
      <c r="O97" s="12">
        <v>5</v>
      </c>
      <c r="P97" s="12">
        <v>6</v>
      </c>
      <c r="Q97" s="12">
        <v>14</v>
      </c>
      <c r="R97" s="12" t="s">
        <v>29</v>
      </c>
      <c r="S97" s="12" t="s">
        <v>29</v>
      </c>
      <c r="T97" s="12">
        <f t="shared" si="3"/>
        <v>537</v>
      </c>
    </row>
    <row r="98" spans="1:20">
      <c r="A98" s="11">
        <v>6302</v>
      </c>
      <c r="B98" s="13" t="s">
        <v>53</v>
      </c>
      <c r="C98" s="12">
        <v>53</v>
      </c>
      <c r="D98" s="12">
        <v>31</v>
      </c>
      <c r="E98" s="12">
        <v>53</v>
      </c>
      <c r="F98" s="12">
        <v>16</v>
      </c>
      <c r="G98" s="12">
        <v>3</v>
      </c>
      <c r="H98" s="12">
        <v>4</v>
      </c>
      <c r="I98" s="12">
        <v>1</v>
      </c>
      <c r="J98" s="12" t="s">
        <v>29</v>
      </c>
      <c r="K98" s="12" t="s">
        <v>29</v>
      </c>
      <c r="L98" s="12">
        <v>2</v>
      </c>
      <c r="M98" s="12">
        <v>4</v>
      </c>
      <c r="N98" s="12" t="s">
        <v>29</v>
      </c>
      <c r="O98" s="12">
        <v>2</v>
      </c>
      <c r="P98" s="12" t="s">
        <v>29</v>
      </c>
      <c r="Q98" s="12">
        <v>4</v>
      </c>
      <c r="R98" s="12" t="s">
        <v>29</v>
      </c>
      <c r="S98" s="12" t="s">
        <v>29</v>
      </c>
      <c r="T98" s="12">
        <f t="shared" si="3"/>
        <v>173</v>
      </c>
    </row>
    <row r="99" spans="1:20">
      <c r="A99" s="11">
        <v>6303</v>
      </c>
      <c r="B99" s="13" t="s">
        <v>119</v>
      </c>
      <c r="C99" s="12">
        <v>27</v>
      </c>
      <c r="D99" s="12">
        <v>16</v>
      </c>
      <c r="E99" s="12">
        <v>30</v>
      </c>
      <c r="F99" s="12">
        <v>1</v>
      </c>
      <c r="G99" s="12" t="s">
        <v>29</v>
      </c>
      <c r="H99" s="12">
        <v>1</v>
      </c>
      <c r="I99" s="12">
        <v>1</v>
      </c>
      <c r="J99" s="12" t="s">
        <v>29</v>
      </c>
      <c r="K99" s="12" t="s">
        <v>29</v>
      </c>
      <c r="L99" s="12" t="s">
        <v>29</v>
      </c>
      <c r="M99" s="12" t="s">
        <v>29</v>
      </c>
      <c r="N99" s="12" t="s">
        <v>29</v>
      </c>
      <c r="O99" s="12" t="s">
        <v>29</v>
      </c>
      <c r="P99" s="12">
        <v>2</v>
      </c>
      <c r="Q99" s="12">
        <v>4</v>
      </c>
      <c r="R99" s="12" t="s">
        <v>29</v>
      </c>
      <c r="S99" s="12" t="s">
        <v>29</v>
      </c>
      <c r="T99" s="12">
        <f t="shared" si="3"/>
        <v>82</v>
      </c>
    </row>
    <row r="100" spans="1:20">
      <c r="A100" s="11">
        <v>6401</v>
      </c>
      <c r="B100" s="13" t="s">
        <v>121</v>
      </c>
      <c r="C100" s="12">
        <v>2143</v>
      </c>
      <c r="D100" s="12">
        <v>1222</v>
      </c>
      <c r="E100" s="12">
        <v>3078</v>
      </c>
      <c r="F100" s="12">
        <v>573</v>
      </c>
      <c r="G100" s="12">
        <v>124</v>
      </c>
      <c r="H100" s="12">
        <v>156</v>
      </c>
      <c r="I100" s="12">
        <v>117</v>
      </c>
      <c r="J100" s="12">
        <v>3</v>
      </c>
      <c r="K100" s="12">
        <v>47</v>
      </c>
      <c r="L100" s="12">
        <v>9</v>
      </c>
      <c r="M100" s="12">
        <v>86</v>
      </c>
      <c r="N100" s="12">
        <v>17</v>
      </c>
      <c r="O100" s="12">
        <v>59</v>
      </c>
      <c r="P100" s="12">
        <v>129</v>
      </c>
      <c r="Q100" s="12">
        <v>166</v>
      </c>
      <c r="R100" s="12" t="s">
        <v>29</v>
      </c>
      <c r="S100" s="12" t="s">
        <v>29</v>
      </c>
      <c r="T100" s="12">
        <f t="shared" si="3"/>
        <v>7929</v>
      </c>
    </row>
    <row r="101" spans="1:20">
      <c r="A101" s="11">
        <v>6403</v>
      </c>
      <c r="B101" s="13" t="s">
        <v>122</v>
      </c>
      <c r="C101" s="12">
        <v>620</v>
      </c>
      <c r="D101" s="12">
        <v>379</v>
      </c>
      <c r="E101" s="12">
        <v>841</v>
      </c>
      <c r="F101" s="12">
        <v>101</v>
      </c>
      <c r="G101" s="12">
        <v>24</v>
      </c>
      <c r="H101" s="12">
        <v>42</v>
      </c>
      <c r="I101" s="12">
        <v>20</v>
      </c>
      <c r="J101" s="12">
        <v>3</v>
      </c>
      <c r="K101" s="12">
        <v>13</v>
      </c>
      <c r="L101" s="12" t="s">
        <v>29</v>
      </c>
      <c r="M101" s="12">
        <v>32</v>
      </c>
      <c r="N101" s="12">
        <v>1</v>
      </c>
      <c r="O101" s="12">
        <v>13</v>
      </c>
      <c r="P101" s="12">
        <v>19</v>
      </c>
      <c r="Q101" s="12">
        <v>38</v>
      </c>
      <c r="R101" s="12" t="s">
        <v>29</v>
      </c>
      <c r="S101" s="12" t="s">
        <v>29</v>
      </c>
      <c r="T101" s="12">
        <f t="shared" si="3"/>
        <v>2146</v>
      </c>
    </row>
    <row r="102" spans="1:20">
      <c r="A102" s="11">
        <v>6501</v>
      </c>
      <c r="B102" s="13" t="s">
        <v>124</v>
      </c>
      <c r="C102" s="12">
        <v>356</v>
      </c>
      <c r="D102" s="12">
        <v>215</v>
      </c>
      <c r="E102" s="12">
        <v>487</v>
      </c>
      <c r="F102" s="12">
        <v>80</v>
      </c>
      <c r="G102" s="12">
        <v>18</v>
      </c>
      <c r="H102" s="12">
        <v>25</v>
      </c>
      <c r="I102" s="12">
        <v>11</v>
      </c>
      <c r="J102" s="12" t="s">
        <v>29</v>
      </c>
      <c r="K102" s="12">
        <v>5</v>
      </c>
      <c r="L102" s="12">
        <v>2</v>
      </c>
      <c r="M102" s="12">
        <v>13</v>
      </c>
      <c r="N102" s="12" t="s">
        <v>29</v>
      </c>
      <c r="O102" s="12">
        <v>11</v>
      </c>
      <c r="P102" s="12">
        <v>14</v>
      </c>
      <c r="Q102" s="12">
        <v>18</v>
      </c>
      <c r="R102" s="12" t="s">
        <v>29</v>
      </c>
      <c r="S102" s="12" t="s">
        <v>29</v>
      </c>
      <c r="T102" s="12">
        <f t="shared" si="3"/>
        <v>1255</v>
      </c>
    </row>
    <row r="103" spans="1:20">
      <c r="A103" s="11">
        <v>6503</v>
      </c>
      <c r="B103" s="13" t="s">
        <v>125</v>
      </c>
      <c r="C103" s="12">
        <v>86</v>
      </c>
      <c r="D103" s="12">
        <v>49</v>
      </c>
      <c r="E103" s="12">
        <v>137</v>
      </c>
      <c r="F103" s="12">
        <v>17</v>
      </c>
      <c r="G103" s="12">
        <v>2</v>
      </c>
      <c r="H103" s="12">
        <v>3</v>
      </c>
      <c r="I103" s="12">
        <v>4</v>
      </c>
      <c r="J103" s="12" t="s">
        <v>29</v>
      </c>
      <c r="K103" s="12">
        <v>2</v>
      </c>
      <c r="L103" s="12">
        <v>1</v>
      </c>
      <c r="M103" s="12">
        <v>2</v>
      </c>
      <c r="N103" s="12" t="s">
        <v>29</v>
      </c>
      <c r="O103" s="12">
        <v>1</v>
      </c>
      <c r="P103" s="12">
        <v>5</v>
      </c>
      <c r="Q103" s="12">
        <v>7</v>
      </c>
      <c r="R103" s="12" t="s">
        <v>29</v>
      </c>
      <c r="S103" s="12" t="s">
        <v>29</v>
      </c>
      <c r="T103" s="12">
        <f t="shared" si="3"/>
        <v>316</v>
      </c>
    </row>
    <row r="104" spans="1:20">
      <c r="A104" s="11">
        <v>6505</v>
      </c>
      <c r="B104" s="13" t="s">
        <v>126</v>
      </c>
      <c r="C104" s="12">
        <v>31</v>
      </c>
      <c r="D104" s="12">
        <v>14</v>
      </c>
      <c r="E104" s="12">
        <v>46</v>
      </c>
      <c r="F104" s="12">
        <v>6</v>
      </c>
      <c r="G104" s="12">
        <v>1</v>
      </c>
      <c r="H104" s="12">
        <v>3</v>
      </c>
      <c r="I104" s="12">
        <v>1</v>
      </c>
      <c r="J104" s="12" t="s">
        <v>29</v>
      </c>
      <c r="K104" s="12" t="s">
        <v>29</v>
      </c>
      <c r="L104" s="12" t="s">
        <v>29</v>
      </c>
      <c r="M104" s="12">
        <v>2</v>
      </c>
      <c r="N104" s="12" t="s">
        <v>29</v>
      </c>
      <c r="O104" s="12" t="s">
        <v>29</v>
      </c>
      <c r="P104" s="12" t="s">
        <v>29</v>
      </c>
      <c r="Q104" s="12">
        <v>1</v>
      </c>
      <c r="R104" s="12" t="s">
        <v>29</v>
      </c>
      <c r="S104" s="12" t="s">
        <v>29</v>
      </c>
      <c r="T104" s="12">
        <f t="shared" si="3"/>
        <v>105</v>
      </c>
    </row>
    <row r="105" spans="1:20">
      <c r="A105" s="11">
        <v>6594</v>
      </c>
      <c r="B105" s="13" t="s">
        <v>127</v>
      </c>
      <c r="C105" s="12">
        <v>1</v>
      </c>
      <c r="D105" s="12" t="s">
        <v>29</v>
      </c>
      <c r="E105" s="12" t="s">
        <v>29</v>
      </c>
      <c r="F105" s="12" t="s">
        <v>29</v>
      </c>
      <c r="G105" s="12" t="s">
        <v>29</v>
      </c>
      <c r="H105" s="12" t="s">
        <v>29</v>
      </c>
      <c r="I105" s="12" t="s">
        <v>29</v>
      </c>
      <c r="J105" s="12" t="s">
        <v>29</v>
      </c>
      <c r="K105" s="12" t="s">
        <v>29</v>
      </c>
      <c r="L105" s="12" t="s">
        <v>29</v>
      </c>
      <c r="M105" s="12" t="s">
        <v>29</v>
      </c>
      <c r="N105" s="12" t="s">
        <v>29</v>
      </c>
      <c r="O105" s="12" t="s">
        <v>29</v>
      </c>
      <c r="P105" s="12" t="s">
        <v>29</v>
      </c>
      <c r="Q105" s="12" t="s">
        <v>29</v>
      </c>
      <c r="R105" s="12" t="s">
        <v>29</v>
      </c>
      <c r="S105" s="12" t="s">
        <v>29</v>
      </c>
      <c r="T105" s="12">
        <f t="shared" si="3"/>
        <v>1</v>
      </c>
    </row>
    <row r="106" spans="1:20">
      <c r="A106" s="11">
        <v>6595</v>
      </c>
      <c r="B106" s="13" t="s">
        <v>128</v>
      </c>
      <c r="C106" s="12">
        <v>1</v>
      </c>
      <c r="D106" s="12" t="s">
        <v>29</v>
      </c>
      <c r="E106" s="12" t="s">
        <v>29</v>
      </c>
      <c r="F106" s="12" t="s">
        <v>29</v>
      </c>
      <c r="G106" s="12" t="s">
        <v>29</v>
      </c>
      <c r="H106" s="12" t="s">
        <v>29</v>
      </c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  <c r="N106" s="12" t="s">
        <v>29</v>
      </c>
      <c r="O106" s="12" t="s">
        <v>29</v>
      </c>
      <c r="P106" s="12" t="s">
        <v>29</v>
      </c>
      <c r="Q106" s="12" t="s">
        <v>29</v>
      </c>
      <c r="R106" s="12" t="s">
        <v>29</v>
      </c>
      <c r="S106" s="12" t="s">
        <v>29</v>
      </c>
      <c r="T106" s="12">
        <f t="shared" si="3"/>
        <v>1</v>
      </c>
    </row>
    <row r="107" spans="1:20">
      <c r="A107" s="11">
        <v>6597</v>
      </c>
      <c r="B107" s="13" t="s">
        <v>129</v>
      </c>
      <c r="C107" s="12">
        <v>423</v>
      </c>
      <c r="D107" s="12">
        <v>236</v>
      </c>
      <c r="E107" s="12">
        <v>587</v>
      </c>
      <c r="F107" s="12">
        <v>97</v>
      </c>
      <c r="G107" s="12">
        <v>41</v>
      </c>
      <c r="H107" s="12">
        <v>43</v>
      </c>
      <c r="I107" s="12">
        <v>17</v>
      </c>
      <c r="J107" s="12" t="s">
        <v>29</v>
      </c>
      <c r="K107" s="12">
        <v>8</v>
      </c>
      <c r="L107" s="12">
        <v>1</v>
      </c>
      <c r="M107" s="12">
        <v>29</v>
      </c>
      <c r="N107" s="12">
        <v>2</v>
      </c>
      <c r="O107" s="12">
        <v>8</v>
      </c>
      <c r="P107" s="12">
        <v>12</v>
      </c>
      <c r="Q107" s="12">
        <v>79</v>
      </c>
      <c r="R107" s="12" t="s">
        <v>29</v>
      </c>
      <c r="S107" s="12" t="s">
        <v>29</v>
      </c>
      <c r="T107" s="12">
        <f t="shared" si="3"/>
        <v>1583</v>
      </c>
    </row>
    <row r="108" spans="1:20">
      <c r="A108" s="11">
        <v>6598</v>
      </c>
      <c r="B108" s="13" t="s">
        <v>130</v>
      </c>
      <c r="C108" s="12">
        <v>49</v>
      </c>
      <c r="D108" s="12">
        <v>33</v>
      </c>
      <c r="E108" s="12">
        <v>74</v>
      </c>
      <c r="F108" s="12">
        <v>17</v>
      </c>
      <c r="G108" s="12">
        <v>3</v>
      </c>
      <c r="H108" s="12">
        <v>2</v>
      </c>
      <c r="I108" s="12">
        <v>1</v>
      </c>
      <c r="J108" s="12" t="s">
        <v>29</v>
      </c>
      <c r="K108" s="12" t="s">
        <v>29</v>
      </c>
      <c r="L108" s="12" t="s">
        <v>29</v>
      </c>
      <c r="M108" s="12" t="s">
        <v>29</v>
      </c>
      <c r="N108" s="12" t="s">
        <v>29</v>
      </c>
      <c r="O108" s="12" t="s">
        <v>29</v>
      </c>
      <c r="P108" s="12">
        <v>4</v>
      </c>
      <c r="Q108" s="12">
        <v>4</v>
      </c>
      <c r="R108" s="12" t="s">
        <v>29</v>
      </c>
      <c r="S108" s="12" t="s">
        <v>29</v>
      </c>
      <c r="T108" s="12">
        <f t="shared" si="3"/>
        <v>187</v>
      </c>
    </row>
    <row r="109" spans="1:20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>
      <c r="A110" s="6" t="s">
        <v>131</v>
      </c>
    </row>
  </sheetData>
  <mergeCells count="20">
    <mergeCell ref="S10:S11"/>
    <mergeCell ref="T10:T11"/>
    <mergeCell ref="M10:M11"/>
    <mergeCell ref="N10:N11"/>
    <mergeCell ref="O10:O11"/>
    <mergeCell ref="P10:P11"/>
    <mergeCell ref="Q10:Q11"/>
    <mergeCell ref="R10:R11"/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11"/>
  <sheetViews>
    <sheetView workbookViewId="0">
      <selection activeCell="F1" sqref="F1"/>
    </sheetView>
  </sheetViews>
  <sheetFormatPr baseColWidth="10" defaultRowHeight="15"/>
  <cols>
    <col min="1" max="1" width="13.42578125" style="6" customWidth="1"/>
    <col min="2" max="2" width="28.5703125" style="6" bestFit="1" customWidth="1"/>
    <col min="3" max="3" width="8.85546875" style="6" customWidth="1"/>
    <col min="4" max="4" width="19.7109375" style="6" customWidth="1"/>
    <col min="5" max="5" width="27.140625" style="6" customWidth="1"/>
    <col min="6" max="6" width="11.7109375" style="6" customWidth="1"/>
    <col min="7" max="7" width="11.140625" style="6" customWidth="1"/>
    <col min="8" max="8" width="7.7109375" style="6" bestFit="1" customWidth="1"/>
  </cols>
  <sheetData>
    <row r="1" spans="1:8">
      <c r="C1" s="7" t="s">
        <v>14</v>
      </c>
    </row>
    <row r="7" spans="1:8">
      <c r="A7" s="6" t="s">
        <v>12</v>
      </c>
    </row>
    <row r="8" spans="1:8">
      <c r="A8" s="6" t="s">
        <v>132</v>
      </c>
    </row>
    <row r="10" spans="1:8" ht="15" customHeight="1">
      <c r="A10" s="31" t="s">
        <v>16</v>
      </c>
      <c r="B10" s="31" t="s">
        <v>17</v>
      </c>
      <c r="C10" s="31" t="s">
        <v>228</v>
      </c>
      <c r="D10" s="35" t="s">
        <v>229</v>
      </c>
      <c r="E10" s="35" t="s">
        <v>230</v>
      </c>
      <c r="F10" s="35" t="s">
        <v>231</v>
      </c>
      <c r="G10" s="35" t="s">
        <v>232</v>
      </c>
      <c r="H10" s="31" t="s">
        <v>134</v>
      </c>
    </row>
    <row r="11" spans="1:8">
      <c r="A11" s="29"/>
      <c r="B11" s="29"/>
      <c r="C11" s="29"/>
      <c r="D11" s="32"/>
      <c r="E11" s="32"/>
      <c r="F11" s="32"/>
      <c r="G11" s="32"/>
      <c r="H11" s="29"/>
    </row>
    <row r="12" spans="1:8">
      <c r="A12" s="30"/>
      <c r="B12" s="30"/>
      <c r="C12" s="30"/>
      <c r="D12" s="33"/>
      <c r="E12" s="33"/>
      <c r="F12" s="33"/>
      <c r="G12" s="33"/>
      <c r="H12" s="30"/>
    </row>
    <row r="14" spans="1:8">
      <c r="A14" s="11" t="s">
        <v>24</v>
      </c>
      <c r="C14" s="12">
        <f t="shared" ref="C14:H14" si="0">SUM(C16:C109)</f>
        <v>12305</v>
      </c>
      <c r="D14" s="12">
        <f t="shared" si="0"/>
        <v>1385</v>
      </c>
      <c r="E14" s="12">
        <f t="shared" si="0"/>
        <v>191</v>
      </c>
      <c r="F14" s="12">
        <f t="shared" si="0"/>
        <v>8679</v>
      </c>
      <c r="G14" s="12">
        <f t="shared" si="0"/>
        <v>23373</v>
      </c>
      <c r="H14" s="12">
        <f t="shared" si="0"/>
        <v>45933</v>
      </c>
    </row>
    <row r="15" spans="1:8">
      <c r="A15" s="11"/>
      <c r="C15" s="12"/>
      <c r="D15" s="12"/>
      <c r="E15" s="12"/>
      <c r="F15" s="12"/>
      <c r="G15" s="12"/>
      <c r="H15" s="12"/>
    </row>
    <row r="16" spans="1:8">
      <c r="A16" s="11">
        <v>5101</v>
      </c>
      <c r="B16" s="13" t="s">
        <v>26</v>
      </c>
      <c r="C16" s="12">
        <v>178</v>
      </c>
      <c r="D16" s="12">
        <v>25</v>
      </c>
      <c r="E16" s="12">
        <v>3</v>
      </c>
      <c r="F16" s="12">
        <v>57</v>
      </c>
      <c r="G16" s="12">
        <v>496</v>
      </c>
      <c r="H16" s="12">
        <f>SUM(C16:G16)</f>
        <v>759</v>
      </c>
    </row>
    <row r="17" spans="1:8">
      <c r="A17" s="11">
        <v>5103</v>
      </c>
      <c r="B17" s="13" t="s">
        <v>27</v>
      </c>
      <c r="C17" s="12">
        <v>89</v>
      </c>
      <c r="D17" s="12">
        <v>10</v>
      </c>
      <c r="E17" s="12">
        <v>4</v>
      </c>
      <c r="F17" s="12">
        <v>34</v>
      </c>
      <c r="G17" s="12">
        <v>215</v>
      </c>
      <c r="H17" s="12">
        <f t="shared" ref="H17:H24" si="1">SUM(C17:G17)</f>
        <v>352</v>
      </c>
    </row>
    <row r="18" spans="1:8">
      <c r="A18" s="11">
        <v>5197</v>
      </c>
      <c r="B18" s="13" t="s">
        <v>28</v>
      </c>
      <c r="C18" s="12">
        <v>2</v>
      </c>
      <c r="D18" s="12" t="s">
        <v>29</v>
      </c>
      <c r="E18" s="12" t="s">
        <v>29</v>
      </c>
      <c r="F18" s="12" t="s">
        <v>29</v>
      </c>
      <c r="G18" s="12" t="s">
        <v>29</v>
      </c>
      <c r="H18" s="12">
        <f t="shared" si="1"/>
        <v>2</v>
      </c>
    </row>
    <row r="19" spans="1:8">
      <c r="A19" s="11">
        <v>5201</v>
      </c>
      <c r="B19" s="13" t="s">
        <v>31</v>
      </c>
      <c r="C19" s="12">
        <v>481</v>
      </c>
      <c r="D19" s="12">
        <v>93</v>
      </c>
      <c r="E19" s="12">
        <v>8</v>
      </c>
      <c r="F19" s="12">
        <v>419</v>
      </c>
      <c r="G19" s="12">
        <v>1332</v>
      </c>
      <c r="H19" s="12">
        <f t="shared" si="1"/>
        <v>2333</v>
      </c>
    </row>
    <row r="20" spans="1:8">
      <c r="A20" s="11">
        <v>5202</v>
      </c>
      <c r="B20" s="13" t="s">
        <v>32</v>
      </c>
      <c r="C20" s="12">
        <v>61</v>
      </c>
      <c r="D20" s="12">
        <v>15</v>
      </c>
      <c r="E20" s="12">
        <v>5</v>
      </c>
      <c r="F20" s="12">
        <v>119</v>
      </c>
      <c r="G20" s="12">
        <v>213</v>
      </c>
      <c r="H20" s="12">
        <f t="shared" si="1"/>
        <v>413</v>
      </c>
    </row>
    <row r="21" spans="1:8">
      <c r="A21" s="11">
        <v>5205</v>
      </c>
      <c r="B21" s="13" t="s">
        <v>33</v>
      </c>
      <c r="C21" s="12">
        <v>221</v>
      </c>
      <c r="D21" s="12">
        <v>85</v>
      </c>
      <c r="E21" s="12">
        <v>8</v>
      </c>
      <c r="F21" s="12">
        <v>346</v>
      </c>
      <c r="G21" s="12">
        <v>251</v>
      </c>
      <c r="H21" s="12">
        <f t="shared" si="1"/>
        <v>911</v>
      </c>
    </row>
    <row r="22" spans="1:8">
      <c r="A22" s="11">
        <v>5290</v>
      </c>
      <c r="B22" s="13" t="s">
        <v>34</v>
      </c>
      <c r="C22" s="12">
        <v>22</v>
      </c>
      <c r="D22" s="12">
        <v>11</v>
      </c>
      <c r="E22" s="12">
        <v>2</v>
      </c>
      <c r="F22" s="12">
        <v>52</v>
      </c>
      <c r="G22" s="12">
        <v>37</v>
      </c>
      <c r="H22" s="12">
        <f t="shared" si="1"/>
        <v>124</v>
      </c>
    </row>
    <row r="23" spans="1:8">
      <c r="A23" s="11">
        <v>5294</v>
      </c>
      <c r="B23" s="13" t="s">
        <v>35</v>
      </c>
      <c r="C23" s="12">
        <v>2</v>
      </c>
      <c r="D23" s="12" t="s">
        <v>29</v>
      </c>
      <c r="E23" s="12" t="s">
        <v>29</v>
      </c>
      <c r="F23" s="12" t="s">
        <v>29</v>
      </c>
      <c r="G23" s="12" t="s">
        <v>29</v>
      </c>
      <c r="H23" s="12">
        <f t="shared" si="1"/>
        <v>2</v>
      </c>
    </row>
    <row r="24" spans="1:8">
      <c r="A24" s="11">
        <v>5295</v>
      </c>
      <c r="B24" s="13" t="s">
        <v>36</v>
      </c>
      <c r="C24" s="12" t="s">
        <v>29</v>
      </c>
      <c r="D24" s="12">
        <v>5</v>
      </c>
      <c r="E24" s="12" t="s">
        <v>29</v>
      </c>
      <c r="F24" s="12" t="s">
        <v>29</v>
      </c>
      <c r="G24" s="12" t="s">
        <v>29</v>
      </c>
      <c r="H24" s="12">
        <f t="shared" si="1"/>
        <v>5</v>
      </c>
    </row>
    <row r="25" spans="1:8">
      <c r="A25" s="11">
        <v>5299</v>
      </c>
      <c r="B25" s="13" t="s">
        <v>37</v>
      </c>
      <c r="C25" s="12">
        <v>2</v>
      </c>
      <c r="D25" s="12" t="s">
        <v>29</v>
      </c>
      <c r="E25" s="12" t="s">
        <v>29</v>
      </c>
      <c r="F25" s="12" t="s">
        <v>29</v>
      </c>
      <c r="G25" s="12" t="s">
        <v>29</v>
      </c>
      <c r="H25" s="12">
        <f t="shared" ref="H25:H83" si="2">SUM(C25:G25)</f>
        <v>2</v>
      </c>
    </row>
    <row r="26" spans="1:8">
      <c r="A26" s="11">
        <v>5301</v>
      </c>
      <c r="B26" s="13" t="s">
        <v>39</v>
      </c>
      <c r="C26" s="12">
        <v>86</v>
      </c>
      <c r="D26" s="12" t="s">
        <v>29</v>
      </c>
      <c r="E26" s="12" t="s">
        <v>29</v>
      </c>
      <c r="F26" s="12">
        <v>33</v>
      </c>
      <c r="G26" s="12">
        <v>61</v>
      </c>
      <c r="H26" s="12">
        <f t="shared" si="2"/>
        <v>180</v>
      </c>
    </row>
    <row r="27" spans="1:8">
      <c r="A27" s="11">
        <v>5302</v>
      </c>
      <c r="B27" s="13" t="s">
        <v>40</v>
      </c>
      <c r="C27" s="12">
        <v>121</v>
      </c>
      <c r="D27" s="12">
        <v>6</v>
      </c>
      <c r="E27" s="12" t="s">
        <v>29</v>
      </c>
      <c r="F27" s="12">
        <v>29</v>
      </c>
      <c r="G27" s="12">
        <v>118</v>
      </c>
      <c r="H27" s="12">
        <f t="shared" si="2"/>
        <v>274</v>
      </c>
    </row>
    <row r="28" spans="1:8">
      <c r="A28" s="11">
        <v>5303</v>
      </c>
      <c r="B28" s="13" t="s">
        <v>41</v>
      </c>
      <c r="C28" s="12">
        <v>7</v>
      </c>
      <c r="D28" s="12" t="s">
        <v>29</v>
      </c>
      <c r="E28" s="12">
        <v>1</v>
      </c>
      <c r="F28" s="12" t="s">
        <v>29</v>
      </c>
      <c r="G28" s="12">
        <v>2</v>
      </c>
      <c r="H28" s="12">
        <f t="shared" si="2"/>
        <v>10</v>
      </c>
    </row>
    <row r="29" spans="1:8">
      <c r="A29" s="11">
        <v>5304</v>
      </c>
      <c r="B29" s="13" t="s">
        <v>42</v>
      </c>
      <c r="C29" s="12">
        <v>27</v>
      </c>
      <c r="D29" s="12" t="s">
        <v>29</v>
      </c>
      <c r="E29" s="12" t="s">
        <v>29</v>
      </c>
      <c r="F29" s="12">
        <v>7</v>
      </c>
      <c r="G29" s="12">
        <v>37</v>
      </c>
      <c r="H29" s="12">
        <f t="shared" si="2"/>
        <v>71</v>
      </c>
    </row>
    <row r="30" spans="1:8">
      <c r="A30" s="11">
        <v>5305</v>
      </c>
      <c r="B30" s="13" t="s">
        <v>43</v>
      </c>
      <c r="C30" s="12">
        <v>15</v>
      </c>
      <c r="D30" s="12" t="s">
        <v>29</v>
      </c>
      <c r="E30" s="12" t="s">
        <v>29</v>
      </c>
      <c r="F30" s="12">
        <v>4</v>
      </c>
      <c r="G30" s="12">
        <v>45</v>
      </c>
      <c r="H30" s="12">
        <f t="shared" si="2"/>
        <v>64</v>
      </c>
    </row>
    <row r="31" spans="1:8">
      <c r="A31" s="11">
        <v>5308</v>
      </c>
      <c r="B31" s="13" t="s">
        <v>44</v>
      </c>
      <c r="C31" s="12">
        <v>6</v>
      </c>
      <c r="D31" s="12" t="s">
        <v>29</v>
      </c>
      <c r="E31" s="12" t="s">
        <v>29</v>
      </c>
      <c r="F31" s="12">
        <v>3</v>
      </c>
      <c r="G31" s="12">
        <v>13</v>
      </c>
      <c r="H31" s="12">
        <f t="shared" si="2"/>
        <v>22</v>
      </c>
    </row>
    <row r="32" spans="1:8">
      <c r="A32" s="11">
        <v>5310</v>
      </c>
      <c r="B32" s="13" t="s">
        <v>45</v>
      </c>
      <c r="C32" s="12">
        <v>29</v>
      </c>
      <c r="D32" s="12">
        <v>1</v>
      </c>
      <c r="E32" s="12" t="s">
        <v>29</v>
      </c>
      <c r="F32" s="12">
        <v>15</v>
      </c>
      <c r="G32" s="12">
        <v>15</v>
      </c>
      <c r="H32" s="12">
        <f t="shared" si="2"/>
        <v>60</v>
      </c>
    </row>
    <row r="33" spans="1:8">
      <c r="A33" s="11">
        <v>5311</v>
      </c>
      <c r="B33" s="13" t="s">
        <v>46</v>
      </c>
      <c r="C33" s="12" t="s">
        <v>29</v>
      </c>
      <c r="D33" s="12" t="s">
        <v>29</v>
      </c>
      <c r="E33" s="12" t="s">
        <v>29</v>
      </c>
      <c r="F33" s="12" t="s">
        <v>29</v>
      </c>
      <c r="G33" s="12">
        <v>6</v>
      </c>
      <c r="H33" s="12">
        <f t="shared" si="2"/>
        <v>6</v>
      </c>
    </row>
    <row r="34" spans="1:8">
      <c r="A34" s="11">
        <v>5312</v>
      </c>
      <c r="B34" s="13" t="s">
        <v>47</v>
      </c>
      <c r="C34" s="12">
        <v>126</v>
      </c>
      <c r="D34" s="12">
        <v>17</v>
      </c>
      <c r="E34" s="12" t="s">
        <v>29</v>
      </c>
      <c r="F34" s="12">
        <v>32</v>
      </c>
      <c r="G34" s="12">
        <v>125</v>
      </c>
      <c r="H34" s="12">
        <f t="shared" si="2"/>
        <v>300</v>
      </c>
    </row>
    <row r="35" spans="1:8">
      <c r="A35" s="11">
        <v>5314</v>
      </c>
      <c r="B35" s="13" t="s">
        <v>48</v>
      </c>
      <c r="C35" s="12" t="s">
        <v>29</v>
      </c>
      <c r="D35" s="12" t="s">
        <v>29</v>
      </c>
      <c r="E35" s="12" t="s">
        <v>29</v>
      </c>
      <c r="F35" s="12">
        <v>2</v>
      </c>
      <c r="G35" s="12">
        <v>6</v>
      </c>
      <c r="H35" s="12">
        <f t="shared" si="2"/>
        <v>8</v>
      </c>
    </row>
    <row r="36" spans="1:8">
      <c r="A36" s="11">
        <v>5319</v>
      </c>
      <c r="B36" s="13" t="s">
        <v>49</v>
      </c>
      <c r="C36" s="12">
        <v>49</v>
      </c>
      <c r="D36" s="12">
        <v>10</v>
      </c>
      <c r="E36" s="12" t="s">
        <v>29</v>
      </c>
      <c r="F36" s="12">
        <v>15</v>
      </c>
      <c r="G36" s="12">
        <v>51</v>
      </c>
      <c r="H36" s="12">
        <f t="shared" si="2"/>
        <v>125</v>
      </c>
    </row>
    <row r="37" spans="1:8">
      <c r="A37" s="11">
        <v>5399</v>
      </c>
      <c r="B37" s="13" t="s">
        <v>50</v>
      </c>
      <c r="C37" s="12">
        <v>3</v>
      </c>
      <c r="D37" s="12" t="s">
        <v>29</v>
      </c>
      <c r="E37" s="12" t="s">
        <v>29</v>
      </c>
      <c r="F37" s="12" t="s">
        <v>29</v>
      </c>
      <c r="G37" s="12" t="s">
        <v>29</v>
      </c>
      <c r="H37" s="12">
        <f t="shared" si="2"/>
        <v>3</v>
      </c>
    </row>
    <row r="38" spans="1:8">
      <c r="A38" s="11">
        <v>5401</v>
      </c>
      <c r="B38" s="13" t="s">
        <v>52</v>
      </c>
      <c r="C38" s="12">
        <v>1067</v>
      </c>
      <c r="D38" s="12">
        <v>103</v>
      </c>
      <c r="E38" s="12">
        <v>17</v>
      </c>
      <c r="F38" s="12">
        <v>872</v>
      </c>
      <c r="G38" s="12">
        <v>1605</v>
      </c>
      <c r="H38" s="12">
        <f t="shared" si="2"/>
        <v>3664</v>
      </c>
    </row>
    <row r="39" spans="1:8">
      <c r="A39" s="11">
        <v>5411</v>
      </c>
      <c r="B39" s="13" t="s">
        <v>53</v>
      </c>
      <c r="C39" s="12">
        <v>50</v>
      </c>
      <c r="D39" s="12" t="s">
        <v>29</v>
      </c>
      <c r="E39" s="12">
        <v>1</v>
      </c>
      <c r="F39" s="12">
        <v>23</v>
      </c>
      <c r="G39" s="12">
        <v>107</v>
      </c>
      <c r="H39" s="12">
        <f t="shared" si="2"/>
        <v>181</v>
      </c>
    </row>
    <row r="40" spans="1:8">
      <c r="A40" s="11">
        <v>5413</v>
      </c>
      <c r="B40" s="13" t="s">
        <v>54</v>
      </c>
      <c r="C40" s="12">
        <v>14</v>
      </c>
      <c r="D40" s="12" t="s">
        <v>29</v>
      </c>
      <c r="E40" s="12" t="s">
        <v>29</v>
      </c>
      <c r="F40" s="12" t="s">
        <v>29</v>
      </c>
      <c r="G40" s="12">
        <v>9</v>
      </c>
      <c r="H40" s="12">
        <f t="shared" si="2"/>
        <v>23</v>
      </c>
    </row>
    <row r="41" spans="1:8">
      <c r="A41" s="11">
        <v>5418</v>
      </c>
      <c r="B41" s="13" t="s">
        <v>55</v>
      </c>
      <c r="C41" s="12">
        <v>64</v>
      </c>
      <c r="D41" s="12">
        <v>1</v>
      </c>
      <c r="E41" s="12" t="s">
        <v>29</v>
      </c>
      <c r="F41" s="12">
        <v>22</v>
      </c>
      <c r="G41" s="12">
        <v>82</v>
      </c>
      <c r="H41" s="12">
        <f t="shared" si="2"/>
        <v>169</v>
      </c>
    </row>
    <row r="42" spans="1:8">
      <c r="A42" s="11">
        <v>5486</v>
      </c>
      <c r="B42" s="13" t="s">
        <v>56</v>
      </c>
      <c r="C42" s="12">
        <v>38</v>
      </c>
      <c r="D42" s="12">
        <v>6</v>
      </c>
      <c r="E42" s="12" t="s">
        <v>29</v>
      </c>
      <c r="F42" s="12">
        <v>52</v>
      </c>
      <c r="G42" s="12">
        <v>37</v>
      </c>
      <c r="H42" s="12">
        <f t="shared" si="2"/>
        <v>133</v>
      </c>
    </row>
    <row r="43" spans="1:8">
      <c r="A43" s="11">
        <v>5487</v>
      </c>
      <c r="B43" s="13" t="s">
        <v>57</v>
      </c>
      <c r="C43" s="12">
        <v>1216</v>
      </c>
      <c r="D43" s="12">
        <v>73</v>
      </c>
      <c r="E43" s="12">
        <v>16</v>
      </c>
      <c r="F43" s="12">
        <v>990</v>
      </c>
      <c r="G43" s="12">
        <v>1784</v>
      </c>
      <c r="H43" s="12">
        <f t="shared" si="2"/>
        <v>4079</v>
      </c>
    </row>
    <row r="44" spans="1:8">
      <c r="A44" s="11">
        <v>5488</v>
      </c>
      <c r="B44" s="13" t="s">
        <v>58</v>
      </c>
      <c r="C44" s="12">
        <v>22</v>
      </c>
      <c r="D44" s="12" t="s">
        <v>29</v>
      </c>
      <c r="E44" s="12" t="s">
        <v>29</v>
      </c>
      <c r="F44" s="12" t="s">
        <v>29</v>
      </c>
      <c r="G44" s="12">
        <v>27</v>
      </c>
      <c r="H44" s="12">
        <f t="shared" si="2"/>
        <v>49</v>
      </c>
    </row>
    <row r="45" spans="1:8">
      <c r="A45" s="11">
        <v>5492</v>
      </c>
      <c r="B45" s="13" t="s">
        <v>59</v>
      </c>
      <c r="C45" s="12">
        <v>1508</v>
      </c>
      <c r="D45" s="12">
        <v>58</v>
      </c>
      <c r="E45" s="12">
        <v>15</v>
      </c>
      <c r="F45" s="12">
        <v>675</v>
      </c>
      <c r="G45" s="12">
        <v>3012</v>
      </c>
      <c r="H45" s="12">
        <f t="shared" si="2"/>
        <v>5268</v>
      </c>
    </row>
    <row r="46" spans="1:8">
      <c r="A46" s="11">
        <v>5493</v>
      </c>
      <c r="B46" s="13" t="s">
        <v>60</v>
      </c>
      <c r="C46" s="12">
        <v>231</v>
      </c>
      <c r="D46" s="12">
        <v>3</v>
      </c>
      <c r="E46" s="12">
        <v>1</v>
      </c>
      <c r="F46" s="12">
        <v>97</v>
      </c>
      <c r="G46" s="12">
        <v>299</v>
      </c>
      <c r="H46" s="12">
        <f t="shared" si="2"/>
        <v>631</v>
      </c>
    </row>
    <row r="47" spans="1:8">
      <c r="A47" s="11">
        <v>5501</v>
      </c>
      <c r="B47" s="13" t="s">
        <v>62</v>
      </c>
      <c r="C47" s="12">
        <v>84</v>
      </c>
      <c r="D47" s="12" t="s">
        <v>29</v>
      </c>
      <c r="E47" s="12">
        <v>1</v>
      </c>
      <c r="F47" s="12">
        <v>19</v>
      </c>
      <c r="G47" s="12">
        <v>96</v>
      </c>
      <c r="H47" s="12">
        <f t="shared" si="2"/>
        <v>200</v>
      </c>
    </row>
    <row r="48" spans="1:8">
      <c r="A48" s="11">
        <v>5502</v>
      </c>
      <c r="B48" s="13" t="s">
        <v>63</v>
      </c>
      <c r="C48" s="12">
        <v>106</v>
      </c>
      <c r="D48" s="12">
        <v>3</v>
      </c>
      <c r="E48" s="12">
        <v>3</v>
      </c>
      <c r="F48" s="12">
        <v>49</v>
      </c>
      <c r="G48" s="12">
        <v>126</v>
      </c>
      <c r="H48" s="12">
        <f t="shared" si="2"/>
        <v>287</v>
      </c>
    </row>
    <row r="49" spans="1:8">
      <c r="A49" s="11">
        <v>5503</v>
      </c>
      <c r="B49" s="13" t="s">
        <v>64</v>
      </c>
      <c r="C49" s="12">
        <v>41</v>
      </c>
      <c r="D49" s="12">
        <v>1</v>
      </c>
      <c r="E49" s="12" t="s">
        <v>29</v>
      </c>
      <c r="F49" s="12">
        <v>7</v>
      </c>
      <c r="G49" s="12">
        <v>26</v>
      </c>
      <c r="H49" s="12">
        <f t="shared" si="2"/>
        <v>75</v>
      </c>
    </row>
    <row r="50" spans="1:8">
      <c r="A50" s="11">
        <v>5504</v>
      </c>
      <c r="B50" s="13" t="s">
        <v>65</v>
      </c>
      <c r="C50" s="12">
        <v>19</v>
      </c>
      <c r="D50" s="12" t="s">
        <v>29</v>
      </c>
      <c r="E50" s="12" t="s">
        <v>29</v>
      </c>
      <c r="F50" s="12">
        <v>13</v>
      </c>
      <c r="G50" s="12">
        <v>48</v>
      </c>
      <c r="H50" s="12">
        <f t="shared" si="2"/>
        <v>80</v>
      </c>
    </row>
    <row r="51" spans="1:8">
      <c r="A51" s="11">
        <v>5505</v>
      </c>
      <c r="B51" s="13" t="s">
        <v>66</v>
      </c>
      <c r="C51" s="12">
        <v>48</v>
      </c>
      <c r="D51" s="12" t="s">
        <v>29</v>
      </c>
      <c r="E51" s="12" t="s">
        <v>29</v>
      </c>
      <c r="F51" s="12">
        <v>10</v>
      </c>
      <c r="G51" s="12">
        <v>70</v>
      </c>
      <c r="H51" s="12">
        <f t="shared" si="2"/>
        <v>128</v>
      </c>
    </row>
    <row r="52" spans="1:8">
      <c r="A52" s="11">
        <v>5601</v>
      </c>
      <c r="B52" s="13" t="s">
        <v>68</v>
      </c>
      <c r="C52" s="12">
        <v>48</v>
      </c>
      <c r="D52" s="12">
        <v>2</v>
      </c>
      <c r="E52" s="12" t="s">
        <v>29</v>
      </c>
      <c r="F52" s="12">
        <v>31</v>
      </c>
      <c r="G52" s="12">
        <v>99</v>
      </c>
      <c r="H52" s="12">
        <f t="shared" si="2"/>
        <v>180</v>
      </c>
    </row>
    <row r="53" spans="1:8">
      <c r="A53" s="11">
        <v>5602</v>
      </c>
      <c r="B53" s="13" t="s">
        <v>69</v>
      </c>
      <c r="C53" s="12">
        <v>1</v>
      </c>
      <c r="D53" s="12" t="s">
        <v>29</v>
      </c>
      <c r="E53" s="12" t="s">
        <v>29</v>
      </c>
      <c r="F53" s="12">
        <v>3</v>
      </c>
      <c r="G53" s="12">
        <v>6</v>
      </c>
      <c r="H53" s="12">
        <f t="shared" si="2"/>
        <v>10</v>
      </c>
    </row>
    <row r="54" spans="1:8">
      <c r="A54" s="11">
        <v>5603</v>
      </c>
      <c r="B54" s="13" t="s">
        <v>70</v>
      </c>
      <c r="C54" s="12">
        <v>22</v>
      </c>
      <c r="D54" s="12">
        <v>2</v>
      </c>
      <c r="E54" s="12">
        <v>1</v>
      </c>
      <c r="F54" s="12">
        <v>1</v>
      </c>
      <c r="G54" s="12">
        <v>90</v>
      </c>
      <c r="H54" s="12">
        <f t="shared" si="2"/>
        <v>116</v>
      </c>
    </row>
    <row r="55" spans="1:8">
      <c r="A55" s="11">
        <v>5604</v>
      </c>
      <c r="B55" s="13" t="s">
        <v>71</v>
      </c>
      <c r="C55" s="12">
        <v>55</v>
      </c>
      <c r="D55" s="12">
        <v>1</v>
      </c>
      <c r="E55" s="12" t="s">
        <v>29</v>
      </c>
      <c r="F55" s="12">
        <v>9</v>
      </c>
      <c r="G55" s="12">
        <v>99</v>
      </c>
      <c r="H55" s="12">
        <f t="shared" si="2"/>
        <v>164</v>
      </c>
    </row>
    <row r="56" spans="1:8">
      <c r="A56" s="11">
        <v>5605</v>
      </c>
      <c r="B56" s="13" t="s">
        <v>72</v>
      </c>
      <c r="C56" s="12">
        <v>41</v>
      </c>
      <c r="D56" s="12">
        <v>7</v>
      </c>
      <c r="E56" s="12" t="s">
        <v>29</v>
      </c>
      <c r="F56" s="12">
        <v>17</v>
      </c>
      <c r="G56" s="12">
        <v>31</v>
      </c>
      <c r="H56" s="12">
        <f t="shared" si="2"/>
        <v>96</v>
      </c>
    </row>
    <row r="57" spans="1:8">
      <c r="A57" s="11">
        <v>5606</v>
      </c>
      <c r="B57" s="13" t="s">
        <v>73</v>
      </c>
      <c r="C57" s="12">
        <v>224</v>
      </c>
      <c r="D57" s="12">
        <v>4</v>
      </c>
      <c r="E57" s="12" t="s">
        <v>29</v>
      </c>
      <c r="F57" s="12">
        <v>95</v>
      </c>
      <c r="G57" s="12">
        <v>561</v>
      </c>
      <c r="H57" s="12">
        <f t="shared" si="2"/>
        <v>884</v>
      </c>
    </row>
    <row r="58" spans="1:8">
      <c r="A58" s="11">
        <v>5607</v>
      </c>
      <c r="B58" s="13" t="s">
        <v>74</v>
      </c>
      <c r="C58" s="12">
        <v>170</v>
      </c>
      <c r="D58" s="12">
        <v>14</v>
      </c>
      <c r="E58" s="12">
        <v>1</v>
      </c>
      <c r="F58" s="12">
        <v>117</v>
      </c>
      <c r="G58" s="12">
        <v>153</v>
      </c>
      <c r="H58" s="12">
        <f t="shared" si="2"/>
        <v>455</v>
      </c>
    </row>
    <row r="59" spans="1:8">
      <c r="A59" s="11">
        <v>5608</v>
      </c>
      <c r="B59" s="13" t="s">
        <v>75</v>
      </c>
      <c r="C59" s="12">
        <v>31</v>
      </c>
      <c r="D59" s="12" t="s">
        <v>29</v>
      </c>
      <c r="E59" s="12" t="s">
        <v>29</v>
      </c>
      <c r="F59" s="12">
        <v>1</v>
      </c>
      <c r="G59" s="12">
        <v>27</v>
      </c>
      <c r="H59" s="12">
        <f t="shared" si="2"/>
        <v>59</v>
      </c>
    </row>
    <row r="60" spans="1:8">
      <c r="A60" s="11">
        <v>5610</v>
      </c>
      <c r="B60" s="13" t="s">
        <v>76</v>
      </c>
      <c r="C60" s="12">
        <v>51</v>
      </c>
      <c r="D60" s="12" t="s">
        <v>29</v>
      </c>
      <c r="E60" s="12" t="s">
        <v>29</v>
      </c>
      <c r="F60" s="12">
        <v>12</v>
      </c>
      <c r="G60" s="12">
        <v>13</v>
      </c>
      <c r="H60" s="12">
        <f t="shared" si="2"/>
        <v>76</v>
      </c>
    </row>
    <row r="61" spans="1:8">
      <c r="A61" s="11">
        <v>5611</v>
      </c>
      <c r="B61" s="13" t="s">
        <v>77</v>
      </c>
      <c r="C61" s="12">
        <v>33</v>
      </c>
      <c r="D61" s="12" t="s">
        <v>29</v>
      </c>
      <c r="E61" s="12" t="s">
        <v>29</v>
      </c>
      <c r="F61" s="12">
        <v>22</v>
      </c>
      <c r="G61" s="12">
        <v>38</v>
      </c>
      <c r="H61" s="12">
        <f t="shared" si="2"/>
        <v>93</v>
      </c>
    </row>
    <row r="62" spans="1:8">
      <c r="A62" s="11">
        <v>5612</v>
      </c>
      <c r="B62" s="13" t="s">
        <v>78</v>
      </c>
      <c r="C62" s="12">
        <v>101</v>
      </c>
      <c r="D62" s="12">
        <v>8</v>
      </c>
      <c r="E62" s="12" t="s">
        <v>29</v>
      </c>
      <c r="F62" s="12">
        <v>94</v>
      </c>
      <c r="G62" s="12">
        <v>276</v>
      </c>
      <c r="H62" s="12">
        <f t="shared" si="2"/>
        <v>479</v>
      </c>
    </row>
    <row r="63" spans="1:8">
      <c r="A63" s="11">
        <v>5696</v>
      </c>
      <c r="B63" s="13" t="s">
        <v>79</v>
      </c>
      <c r="C63" s="12">
        <v>48</v>
      </c>
      <c r="D63" s="12">
        <v>2</v>
      </c>
      <c r="E63" s="12">
        <v>1</v>
      </c>
      <c r="F63" s="12">
        <v>6</v>
      </c>
      <c r="G63" s="12">
        <v>136</v>
      </c>
      <c r="H63" s="12">
        <f t="shared" si="2"/>
        <v>193</v>
      </c>
    </row>
    <row r="64" spans="1:8">
      <c r="A64" s="11">
        <v>5697</v>
      </c>
      <c r="B64" s="13" t="s">
        <v>80</v>
      </c>
      <c r="C64" s="12" t="s">
        <v>29</v>
      </c>
      <c r="D64" s="12" t="s">
        <v>29</v>
      </c>
      <c r="E64" s="12" t="s">
        <v>29</v>
      </c>
      <c r="F64" s="12">
        <v>4</v>
      </c>
      <c r="G64" s="12" t="s">
        <v>29</v>
      </c>
      <c r="H64" s="12">
        <f t="shared" si="2"/>
        <v>4</v>
      </c>
    </row>
    <row r="65" spans="1:8">
      <c r="A65" s="11">
        <v>5698</v>
      </c>
      <c r="B65" s="13" t="s">
        <v>81</v>
      </c>
      <c r="C65" s="12">
        <v>26</v>
      </c>
      <c r="D65" s="12" t="s">
        <v>29</v>
      </c>
      <c r="E65" s="12" t="s">
        <v>29</v>
      </c>
      <c r="F65" s="12">
        <v>10</v>
      </c>
      <c r="G65" s="12">
        <v>6</v>
      </c>
      <c r="H65" s="12">
        <f t="shared" si="2"/>
        <v>42</v>
      </c>
    </row>
    <row r="66" spans="1:8">
      <c r="A66" s="11">
        <v>5699</v>
      </c>
      <c r="B66" s="13" t="s">
        <v>82</v>
      </c>
      <c r="C66" s="12">
        <v>5</v>
      </c>
      <c r="D66" s="12" t="s">
        <v>29</v>
      </c>
      <c r="E66" s="12" t="s">
        <v>29</v>
      </c>
      <c r="F66" s="12">
        <v>28</v>
      </c>
      <c r="G66" s="12">
        <v>10</v>
      </c>
      <c r="H66" s="12">
        <f t="shared" si="2"/>
        <v>43</v>
      </c>
    </row>
    <row r="67" spans="1:8">
      <c r="A67" s="11">
        <v>5701</v>
      </c>
      <c r="B67" s="13" t="s">
        <v>84</v>
      </c>
      <c r="C67" s="12">
        <v>95</v>
      </c>
      <c r="D67" s="12">
        <v>19</v>
      </c>
      <c r="E67" s="12">
        <v>6</v>
      </c>
      <c r="F67" s="12">
        <v>87</v>
      </c>
      <c r="G67" s="12">
        <v>188</v>
      </c>
      <c r="H67" s="12">
        <f t="shared" si="2"/>
        <v>395</v>
      </c>
    </row>
    <row r="68" spans="1:8">
      <c r="A68" s="11">
        <v>5702</v>
      </c>
      <c r="B68" s="13" t="s">
        <v>85</v>
      </c>
      <c r="C68" s="12">
        <v>22</v>
      </c>
      <c r="D68" s="12">
        <v>1</v>
      </c>
      <c r="E68" s="12" t="s">
        <v>29</v>
      </c>
      <c r="F68" s="12">
        <v>3</v>
      </c>
      <c r="G68" s="12">
        <v>124</v>
      </c>
      <c r="H68" s="12">
        <f t="shared" si="2"/>
        <v>150</v>
      </c>
    </row>
    <row r="69" spans="1:8">
      <c r="A69" s="11">
        <v>5703</v>
      </c>
      <c r="B69" s="13" t="s">
        <v>86</v>
      </c>
      <c r="C69" s="12">
        <v>39</v>
      </c>
      <c r="D69" s="12">
        <v>2</v>
      </c>
      <c r="E69" s="12" t="s">
        <v>29</v>
      </c>
      <c r="F69" s="12">
        <v>23</v>
      </c>
      <c r="G69" s="12">
        <v>53</v>
      </c>
      <c r="H69" s="12">
        <f t="shared" si="2"/>
        <v>117</v>
      </c>
    </row>
    <row r="70" spans="1:8">
      <c r="A70" s="11">
        <v>5801</v>
      </c>
      <c r="B70" s="13" t="s">
        <v>88</v>
      </c>
      <c r="C70" s="12">
        <v>83</v>
      </c>
      <c r="D70" s="12">
        <v>11</v>
      </c>
      <c r="E70" s="12">
        <v>1</v>
      </c>
      <c r="F70" s="12">
        <v>46</v>
      </c>
      <c r="G70" s="12">
        <v>248</v>
      </c>
      <c r="H70" s="12">
        <f t="shared" si="2"/>
        <v>389</v>
      </c>
    </row>
    <row r="71" spans="1:8">
      <c r="A71" s="11">
        <v>5802</v>
      </c>
      <c r="B71" s="13" t="s">
        <v>44</v>
      </c>
      <c r="C71" s="12">
        <v>8</v>
      </c>
      <c r="D71" s="12" t="s">
        <v>29</v>
      </c>
      <c r="E71" s="12" t="s">
        <v>29</v>
      </c>
      <c r="F71" s="12">
        <v>7</v>
      </c>
      <c r="G71" s="12">
        <v>37</v>
      </c>
      <c r="H71" s="12">
        <f t="shared" si="2"/>
        <v>52</v>
      </c>
    </row>
    <row r="72" spans="1:8">
      <c r="A72" s="11">
        <v>5803</v>
      </c>
      <c r="B72" s="13" t="s">
        <v>46</v>
      </c>
      <c r="C72" s="12">
        <v>29</v>
      </c>
      <c r="D72" s="12">
        <v>3</v>
      </c>
      <c r="E72" s="12" t="s">
        <v>29</v>
      </c>
      <c r="F72" s="12">
        <v>7</v>
      </c>
      <c r="G72" s="12">
        <v>112</v>
      </c>
      <c r="H72" s="12">
        <f t="shared" si="2"/>
        <v>151</v>
      </c>
    </row>
    <row r="73" spans="1:8">
      <c r="A73" s="11">
        <v>5804</v>
      </c>
      <c r="B73" s="13" t="s">
        <v>89</v>
      </c>
      <c r="C73" s="12">
        <v>65</v>
      </c>
      <c r="D73" s="12">
        <v>11</v>
      </c>
      <c r="E73" s="12">
        <v>2</v>
      </c>
      <c r="F73" s="12">
        <v>40</v>
      </c>
      <c r="G73" s="12">
        <v>208</v>
      </c>
      <c r="H73" s="12">
        <f t="shared" si="2"/>
        <v>326</v>
      </c>
    </row>
    <row r="74" spans="1:8">
      <c r="A74" s="11">
        <v>5904</v>
      </c>
      <c r="B74" s="13" t="s">
        <v>91</v>
      </c>
      <c r="C74" s="12">
        <v>286</v>
      </c>
      <c r="D74" s="12">
        <v>39</v>
      </c>
      <c r="E74" s="12">
        <v>19</v>
      </c>
      <c r="F74" s="12">
        <v>136</v>
      </c>
      <c r="G74" s="12">
        <v>823</v>
      </c>
      <c r="H74" s="12">
        <f t="shared" si="2"/>
        <v>1303</v>
      </c>
    </row>
    <row r="75" spans="1:8">
      <c r="A75" s="11">
        <v>5902</v>
      </c>
      <c r="B75" s="13" t="s">
        <v>92</v>
      </c>
      <c r="C75" s="12">
        <v>32</v>
      </c>
      <c r="D75" s="12" t="s">
        <v>29</v>
      </c>
      <c r="E75" s="12" t="s">
        <v>29</v>
      </c>
      <c r="F75" s="12">
        <v>5</v>
      </c>
      <c r="G75" s="12">
        <v>122</v>
      </c>
      <c r="H75" s="12">
        <f t="shared" si="2"/>
        <v>159</v>
      </c>
    </row>
    <row r="76" spans="1:8">
      <c r="A76" s="11">
        <v>5903</v>
      </c>
      <c r="B76" s="13" t="s">
        <v>93</v>
      </c>
      <c r="C76" s="12">
        <v>58</v>
      </c>
      <c r="D76" s="12">
        <v>19</v>
      </c>
      <c r="E76" s="12" t="s">
        <v>29</v>
      </c>
      <c r="F76" s="12">
        <v>32</v>
      </c>
      <c r="G76" s="12">
        <v>135</v>
      </c>
      <c r="H76" s="12">
        <f t="shared" si="2"/>
        <v>244</v>
      </c>
    </row>
    <row r="77" spans="1:8">
      <c r="A77" s="11">
        <v>5905</v>
      </c>
      <c r="B77" s="13" t="s">
        <v>94</v>
      </c>
      <c r="C77" s="12">
        <v>31</v>
      </c>
      <c r="D77" s="12" t="s">
        <v>29</v>
      </c>
      <c r="E77" s="12" t="s">
        <v>29</v>
      </c>
      <c r="F77" s="12">
        <v>9</v>
      </c>
      <c r="G77" s="12">
        <v>47</v>
      </c>
      <c r="H77" s="12">
        <f t="shared" si="2"/>
        <v>87</v>
      </c>
    </row>
    <row r="78" spans="1:8">
      <c r="A78" s="11">
        <v>5906</v>
      </c>
      <c r="B78" s="13" t="s">
        <v>95</v>
      </c>
      <c r="C78" s="12">
        <v>7</v>
      </c>
      <c r="D78" s="12" t="s">
        <v>29</v>
      </c>
      <c r="E78" s="12" t="s">
        <v>29</v>
      </c>
      <c r="F78" s="12" t="s">
        <v>29</v>
      </c>
      <c r="G78" s="12">
        <v>45</v>
      </c>
      <c r="H78" s="12">
        <f t="shared" si="2"/>
        <v>52</v>
      </c>
    </row>
    <row r="79" spans="1:8">
      <c r="A79" s="11">
        <v>5908</v>
      </c>
      <c r="B79" s="13" t="s">
        <v>96</v>
      </c>
      <c r="C79" s="12">
        <v>19</v>
      </c>
      <c r="D79" s="12" t="s">
        <v>29</v>
      </c>
      <c r="E79" s="12" t="s">
        <v>29</v>
      </c>
      <c r="F79" s="12">
        <v>8</v>
      </c>
      <c r="G79" s="12">
        <v>78</v>
      </c>
      <c r="H79" s="12">
        <f t="shared" si="2"/>
        <v>105</v>
      </c>
    </row>
    <row r="80" spans="1:8">
      <c r="A80" s="11">
        <v>6001</v>
      </c>
      <c r="B80" s="13" t="s">
        <v>98</v>
      </c>
      <c r="C80" s="12">
        <v>144</v>
      </c>
      <c r="D80" s="12">
        <v>38</v>
      </c>
      <c r="E80" s="12">
        <v>7</v>
      </c>
      <c r="F80" s="12">
        <v>133</v>
      </c>
      <c r="G80" s="12">
        <v>123</v>
      </c>
      <c r="H80" s="12">
        <f t="shared" si="2"/>
        <v>445</v>
      </c>
    </row>
    <row r="81" spans="1:8">
      <c r="A81" s="11">
        <v>6002</v>
      </c>
      <c r="B81" s="13" t="s">
        <v>99</v>
      </c>
      <c r="C81" s="12">
        <v>31</v>
      </c>
      <c r="D81" s="12">
        <v>30</v>
      </c>
      <c r="E81" s="12" t="s">
        <v>29</v>
      </c>
      <c r="F81" s="12">
        <v>59</v>
      </c>
      <c r="G81" s="12">
        <v>5</v>
      </c>
      <c r="H81" s="12">
        <f t="shared" si="2"/>
        <v>125</v>
      </c>
    </row>
    <row r="82" spans="1:8">
      <c r="A82" s="11">
        <v>6003</v>
      </c>
      <c r="B82" s="13" t="s">
        <v>41</v>
      </c>
      <c r="C82" s="12">
        <v>39</v>
      </c>
      <c r="D82" s="12">
        <v>28</v>
      </c>
      <c r="E82" s="12" t="s">
        <v>29</v>
      </c>
      <c r="F82" s="12">
        <v>66</v>
      </c>
      <c r="G82" s="12">
        <v>46</v>
      </c>
      <c r="H82" s="12">
        <f t="shared" si="2"/>
        <v>179</v>
      </c>
    </row>
    <row r="83" spans="1:8">
      <c r="A83" s="11">
        <v>6004</v>
      </c>
      <c r="B83" s="13" t="s">
        <v>100</v>
      </c>
      <c r="C83" s="12">
        <v>51</v>
      </c>
      <c r="D83" s="12">
        <v>37</v>
      </c>
      <c r="E83" s="12" t="s">
        <v>29</v>
      </c>
      <c r="F83" s="12">
        <v>77</v>
      </c>
      <c r="G83" s="12">
        <v>79</v>
      </c>
      <c r="H83" s="12">
        <f t="shared" si="2"/>
        <v>244</v>
      </c>
    </row>
    <row r="84" spans="1:8">
      <c r="A84" s="11">
        <v>6005</v>
      </c>
      <c r="B84" s="13" t="s">
        <v>101</v>
      </c>
      <c r="C84" s="12">
        <v>36</v>
      </c>
      <c r="D84" s="12">
        <v>7</v>
      </c>
      <c r="E84" s="12" t="s">
        <v>29</v>
      </c>
      <c r="F84" s="12">
        <v>10</v>
      </c>
      <c r="G84" s="12">
        <v>90</v>
      </c>
      <c r="H84" s="12">
        <f t="shared" ref="H84:H109" si="3">SUM(C84:G84)</f>
        <v>143</v>
      </c>
    </row>
    <row r="85" spans="1:8">
      <c r="A85" s="11">
        <v>6006</v>
      </c>
      <c r="B85" s="13" t="s">
        <v>102</v>
      </c>
      <c r="C85" s="12">
        <v>95</v>
      </c>
      <c r="D85" s="12">
        <v>12</v>
      </c>
      <c r="E85" s="12">
        <v>4</v>
      </c>
      <c r="F85" s="12">
        <v>82</v>
      </c>
      <c r="G85" s="12">
        <v>107</v>
      </c>
      <c r="H85" s="12">
        <f t="shared" si="3"/>
        <v>300</v>
      </c>
    </row>
    <row r="86" spans="1:8">
      <c r="A86" s="11">
        <v>6007</v>
      </c>
      <c r="B86" s="13" t="s">
        <v>103</v>
      </c>
      <c r="C86" s="12">
        <v>20</v>
      </c>
      <c r="D86" s="12">
        <v>22</v>
      </c>
      <c r="E86" s="12" t="s">
        <v>29</v>
      </c>
      <c r="F86" s="12">
        <v>42</v>
      </c>
      <c r="G86" s="12">
        <v>13</v>
      </c>
      <c r="H86" s="12">
        <f t="shared" si="3"/>
        <v>97</v>
      </c>
    </row>
    <row r="87" spans="1:8">
      <c r="A87" s="11">
        <v>6101</v>
      </c>
      <c r="B87" s="13" t="s">
        <v>105</v>
      </c>
      <c r="C87" s="12">
        <v>204</v>
      </c>
      <c r="D87" s="12">
        <v>25</v>
      </c>
      <c r="E87" s="12">
        <v>14</v>
      </c>
      <c r="F87" s="12">
        <v>73</v>
      </c>
      <c r="G87" s="12">
        <v>291</v>
      </c>
      <c r="H87" s="12">
        <f t="shared" si="3"/>
        <v>607</v>
      </c>
    </row>
    <row r="88" spans="1:8">
      <c r="A88" s="11">
        <v>6102</v>
      </c>
      <c r="B88" s="13" t="s">
        <v>106</v>
      </c>
      <c r="C88" s="12">
        <v>44</v>
      </c>
      <c r="D88" s="12">
        <v>22</v>
      </c>
      <c r="E88" s="12">
        <v>6</v>
      </c>
      <c r="F88" s="12">
        <v>42</v>
      </c>
      <c r="G88" s="12">
        <v>55</v>
      </c>
      <c r="H88" s="12">
        <f t="shared" si="3"/>
        <v>169</v>
      </c>
    </row>
    <row r="89" spans="1:8">
      <c r="A89" s="11">
        <v>6103</v>
      </c>
      <c r="B89" s="13" t="s">
        <v>107</v>
      </c>
      <c r="C89" s="12">
        <v>93</v>
      </c>
      <c r="D89" s="12">
        <v>7</v>
      </c>
      <c r="E89" s="12" t="s">
        <v>29</v>
      </c>
      <c r="F89" s="12">
        <v>33</v>
      </c>
      <c r="G89" s="12">
        <v>226</v>
      </c>
      <c r="H89" s="12">
        <f t="shared" si="3"/>
        <v>359</v>
      </c>
    </row>
    <row r="90" spans="1:8">
      <c r="A90" s="11">
        <v>6104</v>
      </c>
      <c r="B90" s="13" t="s">
        <v>108</v>
      </c>
      <c r="C90" s="12">
        <v>91</v>
      </c>
      <c r="D90" s="12">
        <v>11</v>
      </c>
      <c r="E90" s="12">
        <v>4</v>
      </c>
      <c r="F90" s="12">
        <v>48</v>
      </c>
      <c r="G90" s="12">
        <v>64</v>
      </c>
      <c r="H90" s="12">
        <f t="shared" si="3"/>
        <v>218</v>
      </c>
    </row>
    <row r="91" spans="1:8">
      <c r="A91" s="11">
        <v>6201</v>
      </c>
      <c r="B91" s="13" t="s">
        <v>110</v>
      </c>
      <c r="C91" s="12">
        <v>70</v>
      </c>
      <c r="D91" s="12">
        <v>2</v>
      </c>
      <c r="E91" s="12">
        <v>1</v>
      </c>
      <c r="F91" s="12">
        <v>23</v>
      </c>
      <c r="G91" s="12">
        <v>190</v>
      </c>
      <c r="H91" s="12">
        <f t="shared" si="3"/>
        <v>286</v>
      </c>
    </row>
    <row r="92" spans="1:8">
      <c r="A92" s="11">
        <v>6202</v>
      </c>
      <c r="B92" s="13" t="s">
        <v>111</v>
      </c>
      <c r="C92" s="12">
        <v>94</v>
      </c>
      <c r="D92" s="12">
        <v>7</v>
      </c>
      <c r="E92" s="12">
        <v>1</v>
      </c>
      <c r="F92" s="12">
        <v>64</v>
      </c>
      <c r="G92" s="12">
        <v>80</v>
      </c>
      <c r="H92" s="12">
        <f t="shared" si="3"/>
        <v>246</v>
      </c>
    </row>
    <row r="93" spans="1:8">
      <c r="A93" s="11">
        <v>6203</v>
      </c>
      <c r="B93" s="13" t="s">
        <v>112</v>
      </c>
      <c r="C93" s="12">
        <v>69</v>
      </c>
      <c r="D93" s="12">
        <v>5</v>
      </c>
      <c r="E93" s="12" t="s">
        <v>29</v>
      </c>
      <c r="F93" s="12">
        <v>51</v>
      </c>
      <c r="G93" s="12">
        <v>50</v>
      </c>
      <c r="H93" s="12">
        <f t="shared" si="3"/>
        <v>175</v>
      </c>
    </row>
    <row r="94" spans="1:8">
      <c r="A94" s="11">
        <v>6204</v>
      </c>
      <c r="B94" s="13" t="s">
        <v>113</v>
      </c>
      <c r="C94" s="12">
        <v>77</v>
      </c>
      <c r="D94" s="12">
        <v>7</v>
      </c>
      <c r="E94" s="12">
        <v>2</v>
      </c>
      <c r="F94" s="12">
        <v>25</v>
      </c>
      <c r="G94" s="12">
        <v>157</v>
      </c>
      <c r="H94" s="12">
        <f t="shared" si="3"/>
        <v>268</v>
      </c>
    </row>
    <row r="95" spans="1:8">
      <c r="A95" s="11">
        <v>6205</v>
      </c>
      <c r="B95" s="13" t="s">
        <v>114</v>
      </c>
      <c r="C95" s="12">
        <v>57</v>
      </c>
      <c r="D95" s="12">
        <v>3</v>
      </c>
      <c r="E95" s="12" t="s">
        <v>29</v>
      </c>
      <c r="F95" s="12">
        <v>4</v>
      </c>
      <c r="G95" s="12">
        <v>99</v>
      </c>
      <c r="H95" s="12">
        <f t="shared" si="3"/>
        <v>163</v>
      </c>
    </row>
    <row r="96" spans="1:8">
      <c r="A96" s="11">
        <v>6206</v>
      </c>
      <c r="B96" s="13" t="s">
        <v>115</v>
      </c>
      <c r="C96" s="12">
        <v>19</v>
      </c>
      <c r="D96" s="12">
        <v>1</v>
      </c>
      <c r="E96" s="12" t="s">
        <v>29</v>
      </c>
      <c r="F96" s="12">
        <v>8</v>
      </c>
      <c r="G96" s="12">
        <v>46</v>
      </c>
      <c r="H96" s="12">
        <f t="shared" si="3"/>
        <v>74</v>
      </c>
    </row>
    <row r="97" spans="1:8">
      <c r="A97" s="11">
        <v>6207</v>
      </c>
      <c r="B97" s="13" t="s">
        <v>116</v>
      </c>
      <c r="C97" s="12">
        <v>24</v>
      </c>
      <c r="D97" s="12" t="s">
        <v>29</v>
      </c>
      <c r="E97" s="12" t="s">
        <v>29</v>
      </c>
      <c r="F97" s="12" t="s">
        <v>29</v>
      </c>
      <c r="G97" s="12">
        <v>79</v>
      </c>
      <c r="H97" s="12">
        <f t="shared" si="3"/>
        <v>103</v>
      </c>
    </row>
    <row r="98" spans="1:8">
      <c r="A98" s="11">
        <v>6301</v>
      </c>
      <c r="B98" s="13" t="s">
        <v>118</v>
      </c>
      <c r="C98" s="12">
        <v>99</v>
      </c>
      <c r="D98" s="12">
        <v>11</v>
      </c>
      <c r="E98" s="12">
        <v>6</v>
      </c>
      <c r="F98" s="12">
        <v>76</v>
      </c>
      <c r="G98" s="12">
        <v>345</v>
      </c>
      <c r="H98" s="12">
        <f t="shared" si="3"/>
        <v>537</v>
      </c>
    </row>
    <row r="99" spans="1:8">
      <c r="A99" s="11">
        <v>6302</v>
      </c>
      <c r="B99" s="13" t="s">
        <v>53</v>
      </c>
      <c r="C99" s="12">
        <v>40</v>
      </c>
      <c r="D99" s="12">
        <v>6</v>
      </c>
      <c r="E99" s="12" t="s">
        <v>29</v>
      </c>
      <c r="F99" s="12">
        <v>16</v>
      </c>
      <c r="G99" s="12">
        <v>111</v>
      </c>
      <c r="H99" s="12">
        <f t="shared" si="3"/>
        <v>173</v>
      </c>
    </row>
    <row r="100" spans="1:8">
      <c r="A100" s="11">
        <v>6303</v>
      </c>
      <c r="B100" s="13" t="s">
        <v>119</v>
      </c>
      <c r="C100" s="12">
        <v>20</v>
      </c>
      <c r="D100" s="12" t="s">
        <v>29</v>
      </c>
      <c r="E100" s="12">
        <v>1</v>
      </c>
      <c r="F100" s="12">
        <v>11</v>
      </c>
      <c r="G100" s="12">
        <v>50</v>
      </c>
      <c r="H100" s="12">
        <f t="shared" si="3"/>
        <v>82</v>
      </c>
    </row>
    <row r="101" spans="1:8">
      <c r="A101" s="11">
        <v>6401</v>
      </c>
      <c r="B101" s="13" t="s">
        <v>121</v>
      </c>
      <c r="C101" s="12">
        <v>1874</v>
      </c>
      <c r="D101" s="12">
        <v>273</v>
      </c>
      <c r="E101" s="12">
        <v>19</v>
      </c>
      <c r="F101" s="12">
        <v>1548</v>
      </c>
      <c r="G101" s="12">
        <v>4215</v>
      </c>
      <c r="H101" s="12">
        <f t="shared" si="3"/>
        <v>7929</v>
      </c>
    </row>
    <row r="102" spans="1:8">
      <c r="A102" s="11">
        <v>6403</v>
      </c>
      <c r="B102" s="13" t="s">
        <v>122</v>
      </c>
      <c r="C102" s="12">
        <v>491</v>
      </c>
      <c r="D102" s="12">
        <v>53</v>
      </c>
      <c r="E102" s="12">
        <v>6</v>
      </c>
      <c r="F102" s="12">
        <v>753</v>
      </c>
      <c r="G102" s="12">
        <v>843</v>
      </c>
      <c r="H102" s="12">
        <f t="shared" si="3"/>
        <v>2146</v>
      </c>
    </row>
    <row r="103" spans="1:8">
      <c r="A103" s="11">
        <v>6501</v>
      </c>
      <c r="B103" s="13" t="s">
        <v>124</v>
      </c>
      <c r="C103" s="12">
        <v>370</v>
      </c>
      <c r="D103" s="12">
        <v>52</v>
      </c>
      <c r="E103" s="12">
        <v>1</v>
      </c>
      <c r="F103" s="12">
        <v>272</v>
      </c>
      <c r="G103" s="12">
        <v>560</v>
      </c>
      <c r="H103" s="12">
        <f t="shared" si="3"/>
        <v>1255</v>
      </c>
    </row>
    <row r="104" spans="1:8">
      <c r="A104" s="11">
        <v>6503</v>
      </c>
      <c r="B104" s="13" t="s">
        <v>125</v>
      </c>
      <c r="C104" s="12">
        <v>102</v>
      </c>
      <c r="D104" s="12">
        <v>23</v>
      </c>
      <c r="E104" s="12" t="s">
        <v>29</v>
      </c>
      <c r="F104" s="12">
        <v>57</v>
      </c>
      <c r="G104" s="12">
        <v>134</v>
      </c>
      <c r="H104" s="12">
        <f t="shared" si="3"/>
        <v>316</v>
      </c>
    </row>
    <row r="105" spans="1:8">
      <c r="A105" s="11">
        <v>6505</v>
      </c>
      <c r="B105" s="13" t="s">
        <v>126</v>
      </c>
      <c r="C105" s="12">
        <v>35</v>
      </c>
      <c r="D105" s="12">
        <v>5</v>
      </c>
      <c r="E105" s="12" t="s">
        <v>29</v>
      </c>
      <c r="F105" s="12">
        <v>18</v>
      </c>
      <c r="G105" s="12">
        <v>47</v>
      </c>
      <c r="H105" s="12">
        <f t="shared" si="3"/>
        <v>105</v>
      </c>
    </row>
    <row r="106" spans="1:8">
      <c r="A106" s="11">
        <v>6594</v>
      </c>
      <c r="B106" s="13" t="s">
        <v>127</v>
      </c>
      <c r="C106" s="12" t="s">
        <v>29</v>
      </c>
      <c r="D106" s="12" t="s">
        <v>29</v>
      </c>
      <c r="E106" s="12" t="s">
        <v>29</v>
      </c>
      <c r="F106" s="12">
        <v>1</v>
      </c>
      <c r="G106" s="12" t="s">
        <v>29</v>
      </c>
      <c r="H106" s="12">
        <f t="shared" si="3"/>
        <v>1</v>
      </c>
    </row>
    <row r="107" spans="1:8">
      <c r="A107" s="11">
        <v>6595</v>
      </c>
      <c r="B107" s="13" t="s">
        <v>128</v>
      </c>
      <c r="C107" s="12">
        <v>1</v>
      </c>
      <c r="D107" s="12" t="s">
        <v>29</v>
      </c>
      <c r="E107" s="12" t="s">
        <v>29</v>
      </c>
      <c r="F107" s="12" t="s">
        <v>29</v>
      </c>
      <c r="G107" s="12" t="s">
        <v>29</v>
      </c>
      <c r="H107" s="12">
        <f t="shared" si="3"/>
        <v>1</v>
      </c>
    </row>
    <row r="108" spans="1:8">
      <c r="A108" s="11">
        <v>6597</v>
      </c>
      <c r="B108" s="13" t="s">
        <v>129</v>
      </c>
      <c r="C108" s="12">
        <v>314</v>
      </c>
      <c r="D108" s="12">
        <v>18</v>
      </c>
      <c r="E108" s="12">
        <v>3</v>
      </c>
      <c r="F108" s="12">
        <v>226</v>
      </c>
      <c r="G108" s="12">
        <v>1022</v>
      </c>
      <c r="H108" s="12">
        <f t="shared" si="3"/>
        <v>1583</v>
      </c>
    </row>
    <row r="109" spans="1:8">
      <c r="A109" s="11">
        <v>6598</v>
      </c>
      <c r="B109" s="13" t="s">
        <v>130</v>
      </c>
      <c r="C109" s="12">
        <v>36</v>
      </c>
      <c r="D109" s="12">
        <v>9</v>
      </c>
      <c r="E109" s="12" t="s">
        <v>29</v>
      </c>
      <c r="F109" s="12">
        <v>12</v>
      </c>
      <c r="G109" s="12">
        <v>130</v>
      </c>
      <c r="H109" s="12">
        <f t="shared" si="3"/>
        <v>187</v>
      </c>
    </row>
    <row r="110" spans="1:8">
      <c r="A110" s="10"/>
      <c r="B110" s="10"/>
      <c r="C110" s="10"/>
      <c r="D110" s="10"/>
      <c r="E110" s="10"/>
      <c r="F110" s="10"/>
      <c r="G110" s="10"/>
      <c r="H110" s="10"/>
    </row>
    <row r="111" spans="1:8">
      <c r="A111" s="6" t="s">
        <v>131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1"/>
  <sheetViews>
    <sheetView workbookViewId="0">
      <selection activeCell="F1" sqref="F1"/>
    </sheetView>
  </sheetViews>
  <sheetFormatPr baseColWidth="10" defaultRowHeight="15"/>
  <cols>
    <col min="1" max="1" width="13.28515625" style="6" customWidth="1"/>
    <col min="2" max="2" width="28.5703125" style="6" bestFit="1" customWidth="1"/>
    <col min="3" max="3" width="11.42578125" style="6"/>
    <col min="4" max="4" width="9.5703125" style="6" customWidth="1"/>
    <col min="5" max="5" width="9.5703125" style="6" bestFit="1" customWidth="1"/>
    <col min="6" max="6" width="10.5703125" style="6" customWidth="1"/>
    <col min="7" max="7" width="18.42578125" style="6" customWidth="1"/>
    <col min="8" max="8" width="11.42578125" style="6"/>
    <col min="9" max="9" width="12.28515625" style="6" customWidth="1"/>
    <col min="10" max="10" width="14.28515625" style="6" customWidth="1"/>
    <col min="11" max="11" width="12.5703125" style="6" bestFit="1" customWidth="1"/>
    <col min="12" max="12" width="10.28515625" style="6" customWidth="1"/>
    <col min="13" max="13" width="11.42578125" style="6"/>
    <col min="14" max="14" width="10.140625" style="6" customWidth="1"/>
    <col min="15" max="15" width="10.42578125" style="6" customWidth="1"/>
  </cols>
  <sheetData>
    <row r="1" spans="1:15">
      <c r="C1" s="7" t="s">
        <v>14</v>
      </c>
    </row>
    <row r="7" spans="1:15">
      <c r="A7" s="6" t="s">
        <v>13</v>
      </c>
    </row>
    <row r="8" spans="1:15">
      <c r="A8" s="6" t="s">
        <v>132</v>
      </c>
    </row>
    <row r="10" spans="1:15">
      <c r="A10" s="31" t="s">
        <v>16</v>
      </c>
      <c r="B10" s="31" t="s">
        <v>17</v>
      </c>
      <c r="C10" s="35" t="s">
        <v>233</v>
      </c>
      <c r="D10" s="35" t="s">
        <v>234</v>
      </c>
      <c r="E10" s="31" t="s">
        <v>235</v>
      </c>
      <c r="F10" s="35" t="s">
        <v>236</v>
      </c>
      <c r="G10" s="35" t="s">
        <v>237</v>
      </c>
      <c r="H10" s="35" t="s">
        <v>238</v>
      </c>
      <c r="I10" s="35" t="s">
        <v>239</v>
      </c>
      <c r="J10" s="35" t="s">
        <v>240</v>
      </c>
      <c r="K10" s="35" t="s">
        <v>241</v>
      </c>
      <c r="L10" s="35" t="s">
        <v>242</v>
      </c>
      <c r="M10" s="35" t="s">
        <v>243</v>
      </c>
      <c r="N10" s="35" t="s">
        <v>244</v>
      </c>
      <c r="O10" s="35" t="s">
        <v>245</v>
      </c>
    </row>
    <row r="11" spans="1:15">
      <c r="A11" s="29"/>
      <c r="B11" s="29"/>
      <c r="C11" s="32"/>
      <c r="D11" s="32"/>
      <c r="E11" s="29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 spans="1:15">
      <c r="A12" s="30"/>
      <c r="B12" s="30"/>
      <c r="C12" s="33"/>
      <c r="D12" s="33"/>
      <c r="E12" s="30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4" spans="1:15">
      <c r="A14" s="11" t="s">
        <v>24</v>
      </c>
      <c r="C14" s="12">
        <f>SUM(C16:C109)</f>
        <v>13014</v>
      </c>
      <c r="D14" s="12">
        <f t="shared" ref="D14:O14" si="0">SUM(D16:D109)</f>
        <v>9035</v>
      </c>
      <c r="E14" s="12">
        <f t="shared" si="0"/>
        <v>1962</v>
      </c>
      <c r="F14" s="12">
        <f t="shared" si="0"/>
        <v>10845</v>
      </c>
      <c r="G14" s="12">
        <f t="shared" si="0"/>
        <v>4875</v>
      </c>
      <c r="H14" s="12">
        <f t="shared" si="0"/>
        <v>61</v>
      </c>
      <c r="I14" s="12">
        <f t="shared" si="0"/>
        <v>180</v>
      </c>
      <c r="J14" s="12">
        <f t="shared" si="0"/>
        <v>21</v>
      </c>
      <c r="K14" s="12">
        <f t="shared" si="0"/>
        <v>629</v>
      </c>
      <c r="L14" s="12">
        <f t="shared" si="0"/>
        <v>2113</v>
      </c>
      <c r="M14" s="12">
        <f t="shared" si="0"/>
        <v>827</v>
      </c>
      <c r="N14" s="12">
        <f t="shared" si="0"/>
        <v>18</v>
      </c>
      <c r="O14" s="12">
        <f t="shared" si="0"/>
        <v>248</v>
      </c>
    </row>
    <row r="15" spans="1:1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>
      <c r="A16" s="11">
        <v>5101</v>
      </c>
      <c r="B16" s="13" t="s">
        <v>26</v>
      </c>
      <c r="C16" s="12">
        <v>200</v>
      </c>
      <c r="D16" s="12">
        <v>132</v>
      </c>
      <c r="E16" s="12">
        <v>18</v>
      </c>
      <c r="F16" s="12">
        <v>165</v>
      </c>
      <c r="G16" s="12">
        <v>8</v>
      </c>
      <c r="H16" s="12" t="s">
        <v>29</v>
      </c>
      <c r="I16" s="12">
        <v>1</v>
      </c>
      <c r="J16" s="12" t="s">
        <v>29</v>
      </c>
      <c r="K16" s="12">
        <v>3</v>
      </c>
      <c r="L16" s="12">
        <v>38</v>
      </c>
      <c r="M16" s="12">
        <v>12</v>
      </c>
      <c r="N16" s="12" t="s">
        <v>29</v>
      </c>
      <c r="O16" s="12">
        <v>2</v>
      </c>
    </row>
    <row r="17" spans="1:15">
      <c r="A17" s="11">
        <v>5103</v>
      </c>
      <c r="B17" s="13" t="s">
        <v>27</v>
      </c>
      <c r="C17" s="12">
        <v>94</v>
      </c>
      <c r="D17" s="12">
        <v>75</v>
      </c>
      <c r="E17" s="12">
        <v>6</v>
      </c>
      <c r="F17" s="12">
        <v>80</v>
      </c>
      <c r="G17" s="12">
        <v>2</v>
      </c>
      <c r="H17" s="12" t="s">
        <v>29</v>
      </c>
      <c r="I17" s="12">
        <v>1</v>
      </c>
      <c r="J17" s="12" t="s">
        <v>29</v>
      </c>
      <c r="K17" s="12">
        <v>3</v>
      </c>
      <c r="L17" s="12">
        <v>13</v>
      </c>
      <c r="M17" s="12">
        <v>8</v>
      </c>
      <c r="N17" s="12">
        <v>1</v>
      </c>
      <c r="O17" s="12" t="s">
        <v>29</v>
      </c>
    </row>
    <row r="18" spans="1:15">
      <c r="A18" s="11">
        <v>5197</v>
      </c>
      <c r="B18" s="13" t="s">
        <v>28</v>
      </c>
      <c r="C18" s="12">
        <v>1</v>
      </c>
      <c r="D18" s="12" t="s">
        <v>29</v>
      </c>
      <c r="E18" s="12" t="s">
        <v>29</v>
      </c>
      <c r="F18" s="12">
        <v>1</v>
      </c>
      <c r="G18" s="12" t="s">
        <v>29</v>
      </c>
      <c r="H18" s="12" t="s">
        <v>29</v>
      </c>
      <c r="I18" s="12" t="s">
        <v>29</v>
      </c>
      <c r="J18" s="12" t="s">
        <v>29</v>
      </c>
      <c r="K18" s="12" t="s">
        <v>29</v>
      </c>
      <c r="L18" s="12" t="s">
        <v>29</v>
      </c>
      <c r="M18" s="12" t="s">
        <v>29</v>
      </c>
      <c r="N18" s="12" t="s">
        <v>29</v>
      </c>
      <c r="O18" s="12" t="s">
        <v>29</v>
      </c>
    </row>
    <row r="19" spans="1:15">
      <c r="A19" s="11">
        <v>5201</v>
      </c>
      <c r="B19" s="13" t="s">
        <v>31</v>
      </c>
      <c r="C19" s="12">
        <v>596</v>
      </c>
      <c r="D19" s="12">
        <v>462</v>
      </c>
      <c r="E19" s="12">
        <v>84</v>
      </c>
      <c r="F19" s="12">
        <v>543</v>
      </c>
      <c r="G19" s="12">
        <v>144</v>
      </c>
      <c r="H19" s="12">
        <v>2</v>
      </c>
      <c r="I19" s="12">
        <v>14</v>
      </c>
      <c r="J19" s="12">
        <v>1</v>
      </c>
      <c r="K19" s="12">
        <v>43</v>
      </c>
      <c r="L19" s="12">
        <v>181</v>
      </c>
      <c r="M19" s="12">
        <v>63</v>
      </c>
      <c r="N19" s="12">
        <v>2</v>
      </c>
      <c r="O19" s="12">
        <v>10</v>
      </c>
    </row>
    <row r="20" spans="1:15">
      <c r="A20" s="11">
        <v>5202</v>
      </c>
      <c r="B20" s="13" t="s">
        <v>32</v>
      </c>
      <c r="C20" s="12">
        <v>104</v>
      </c>
      <c r="D20" s="12">
        <v>93</v>
      </c>
      <c r="E20" s="12">
        <v>13</v>
      </c>
      <c r="F20" s="12">
        <v>99</v>
      </c>
      <c r="G20" s="12">
        <v>28</v>
      </c>
      <c r="H20" s="12">
        <v>2</v>
      </c>
      <c r="I20" s="12">
        <v>5</v>
      </c>
      <c r="J20" s="12">
        <v>1</v>
      </c>
      <c r="K20" s="12">
        <v>4</v>
      </c>
      <c r="L20" s="12">
        <v>32</v>
      </c>
      <c r="M20" s="12">
        <v>15</v>
      </c>
      <c r="N20" s="12" t="s">
        <v>29</v>
      </c>
      <c r="O20" s="12">
        <v>1</v>
      </c>
    </row>
    <row r="21" spans="1:15">
      <c r="A21" s="11">
        <v>5205</v>
      </c>
      <c r="B21" s="13" t="s">
        <v>33</v>
      </c>
      <c r="C21" s="12">
        <v>258</v>
      </c>
      <c r="D21" s="12">
        <v>215</v>
      </c>
      <c r="E21" s="12">
        <v>98</v>
      </c>
      <c r="F21" s="12">
        <v>240</v>
      </c>
      <c r="G21" s="12">
        <v>152</v>
      </c>
      <c r="H21" s="12">
        <v>4</v>
      </c>
      <c r="I21" s="12">
        <v>17</v>
      </c>
      <c r="J21" s="12">
        <v>3</v>
      </c>
      <c r="K21" s="12">
        <v>37</v>
      </c>
      <c r="L21" s="12">
        <v>110</v>
      </c>
      <c r="M21" s="12">
        <v>32</v>
      </c>
      <c r="N21" s="12">
        <v>4</v>
      </c>
      <c r="O21" s="12">
        <v>25</v>
      </c>
    </row>
    <row r="22" spans="1:15">
      <c r="A22" s="11">
        <v>5290</v>
      </c>
      <c r="B22" s="13" t="s">
        <v>34</v>
      </c>
      <c r="C22" s="12">
        <v>30</v>
      </c>
      <c r="D22" s="12">
        <v>26</v>
      </c>
      <c r="E22" s="12">
        <v>11</v>
      </c>
      <c r="F22" s="12">
        <v>27</v>
      </c>
      <c r="G22" s="12">
        <v>11</v>
      </c>
      <c r="H22" s="12" t="s">
        <v>29</v>
      </c>
      <c r="I22" s="12">
        <v>2</v>
      </c>
      <c r="J22" s="12">
        <v>1</v>
      </c>
      <c r="K22" s="12">
        <v>4</v>
      </c>
      <c r="L22" s="12">
        <v>13</v>
      </c>
      <c r="M22" s="12">
        <v>2</v>
      </c>
      <c r="N22" s="12" t="s">
        <v>29</v>
      </c>
      <c r="O22" s="12">
        <v>6</v>
      </c>
    </row>
    <row r="23" spans="1:15">
      <c r="A23" s="11">
        <v>5294</v>
      </c>
      <c r="B23" s="13" t="s">
        <v>35</v>
      </c>
      <c r="C23" s="12">
        <v>2</v>
      </c>
      <c r="D23" s="12" t="s">
        <v>29</v>
      </c>
      <c r="E23" s="12" t="s">
        <v>29</v>
      </c>
      <c r="F23" s="12" t="s">
        <v>29</v>
      </c>
      <c r="G23" s="12" t="s">
        <v>29</v>
      </c>
      <c r="H23" s="12" t="s">
        <v>29</v>
      </c>
      <c r="I23" s="12" t="s">
        <v>29</v>
      </c>
      <c r="J23" s="12" t="s">
        <v>29</v>
      </c>
      <c r="K23" s="12" t="s">
        <v>29</v>
      </c>
      <c r="L23" s="12" t="s">
        <v>29</v>
      </c>
      <c r="M23" s="12" t="s">
        <v>29</v>
      </c>
      <c r="N23" s="12" t="s">
        <v>29</v>
      </c>
      <c r="O23" s="12" t="s">
        <v>29</v>
      </c>
    </row>
    <row r="24" spans="1:15">
      <c r="A24" s="11">
        <v>5295</v>
      </c>
      <c r="B24" s="13" t="s">
        <v>36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 t="s">
        <v>29</v>
      </c>
      <c r="I24" s="12" t="s">
        <v>29</v>
      </c>
      <c r="J24" s="12" t="s">
        <v>29</v>
      </c>
      <c r="K24" s="12" t="s">
        <v>29</v>
      </c>
      <c r="L24" s="12" t="s">
        <v>29</v>
      </c>
      <c r="M24" s="12" t="s">
        <v>29</v>
      </c>
      <c r="N24" s="12" t="s">
        <v>29</v>
      </c>
      <c r="O24" s="12" t="s">
        <v>29</v>
      </c>
    </row>
    <row r="25" spans="1:15">
      <c r="A25" s="11">
        <v>5299</v>
      </c>
      <c r="B25" s="13" t="s">
        <v>37</v>
      </c>
      <c r="C25" s="12">
        <v>2</v>
      </c>
      <c r="D25" s="12" t="s">
        <v>29</v>
      </c>
      <c r="E25" s="12" t="s">
        <v>29</v>
      </c>
      <c r="F25" s="12">
        <v>1</v>
      </c>
      <c r="G25" s="12" t="s">
        <v>29</v>
      </c>
      <c r="H25" s="12" t="s">
        <v>29</v>
      </c>
      <c r="I25" s="12" t="s">
        <v>29</v>
      </c>
      <c r="J25" s="12" t="s">
        <v>29</v>
      </c>
      <c r="K25" s="12" t="s">
        <v>29</v>
      </c>
      <c r="L25" s="12" t="s">
        <v>29</v>
      </c>
      <c r="M25" s="12" t="s">
        <v>29</v>
      </c>
      <c r="N25" s="12" t="s">
        <v>29</v>
      </c>
      <c r="O25" s="12" t="s">
        <v>29</v>
      </c>
    </row>
    <row r="26" spans="1:15">
      <c r="A26" s="11">
        <v>5301</v>
      </c>
      <c r="B26" s="13" t="s">
        <v>39</v>
      </c>
      <c r="C26" s="12">
        <v>48</v>
      </c>
      <c r="D26" s="12">
        <v>33</v>
      </c>
      <c r="E26" s="12">
        <v>4</v>
      </c>
      <c r="F26" s="12">
        <v>34</v>
      </c>
      <c r="G26" s="12">
        <v>8</v>
      </c>
      <c r="H26" s="12">
        <v>1</v>
      </c>
      <c r="I26" s="12">
        <v>1</v>
      </c>
      <c r="J26" s="12" t="s">
        <v>29</v>
      </c>
      <c r="K26" s="12">
        <v>4</v>
      </c>
      <c r="L26" s="12">
        <v>4</v>
      </c>
      <c r="M26" s="12">
        <v>2</v>
      </c>
      <c r="N26" s="12" t="s">
        <v>29</v>
      </c>
      <c r="O26" s="12">
        <v>2</v>
      </c>
    </row>
    <row r="27" spans="1:15">
      <c r="A27" s="11">
        <v>5302</v>
      </c>
      <c r="B27" s="13" t="s">
        <v>40</v>
      </c>
      <c r="C27" s="12">
        <v>86</v>
      </c>
      <c r="D27" s="12">
        <v>45</v>
      </c>
      <c r="E27" s="12">
        <v>7</v>
      </c>
      <c r="F27" s="12">
        <v>62</v>
      </c>
      <c r="G27" s="12">
        <v>13</v>
      </c>
      <c r="H27" s="12" t="s">
        <v>29</v>
      </c>
      <c r="I27" s="12">
        <v>1</v>
      </c>
      <c r="J27" s="12" t="s">
        <v>29</v>
      </c>
      <c r="K27" s="12" t="s">
        <v>29</v>
      </c>
      <c r="L27" s="12">
        <v>2</v>
      </c>
      <c r="M27" s="12">
        <v>2</v>
      </c>
      <c r="N27" s="12" t="s">
        <v>29</v>
      </c>
      <c r="O27" s="12" t="s">
        <v>29</v>
      </c>
    </row>
    <row r="28" spans="1:15">
      <c r="A28" s="11">
        <v>5303</v>
      </c>
      <c r="B28" s="13" t="s">
        <v>41</v>
      </c>
      <c r="C28" s="12">
        <v>3</v>
      </c>
      <c r="D28" s="12" t="s">
        <v>29</v>
      </c>
      <c r="E28" s="12" t="s">
        <v>29</v>
      </c>
      <c r="F28" s="12">
        <v>1</v>
      </c>
      <c r="G28" s="12" t="s">
        <v>29</v>
      </c>
      <c r="H28" s="12" t="s">
        <v>29</v>
      </c>
      <c r="I28" s="12" t="s">
        <v>29</v>
      </c>
      <c r="J28" s="12" t="s">
        <v>29</v>
      </c>
      <c r="K28" s="12" t="s">
        <v>29</v>
      </c>
      <c r="L28" s="12" t="s">
        <v>29</v>
      </c>
      <c r="M28" s="12" t="s">
        <v>29</v>
      </c>
      <c r="N28" s="12" t="s">
        <v>29</v>
      </c>
      <c r="O28" s="12" t="s">
        <v>29</v>
      </c>
    </row>
    <row r="29" spans="1:15">
      <c r="A29" s="11">
        <v>5304</v>
      </c>
      <c r="B29" s="13" t="s">
        <v>42</v>
      </c>
      <c r="C29" s="12">
        <v>21</v>
      </c>
      <c r="D29" s="12">
        <v>12</v>
      </c>
      <c r="E29" s="12">
        <v>3</v>
      </c>
      <c r="F29" s="12">
        <v>13</v>
      </c>
      <c r="G29" s="12">
        <v>5</v>
      </c>
      <c r="H29" s="12" t="s">
        <v>29</v>
      </c>
      <c r="I29" s="12" t="s">
        <v>29</v>
      </c>
      <c r="J29" s="12" t="s">
        <v>29</v>
      </c>
      <c r="K29" s="12" t="s">
        <v>29</v>
      </c>
      <c r="L29" s="12">
        <v>1</v>
      </c>
      <c r="M29" s="12" t="s">
        <v>29</v>
      </c>
      <c r="N29" s="12" t="s">
        <v>29</v>
      </c>
      <c r="O29" s="12" t="s">
        <v>29</v>
      </c>
    </row>
    <row r="30" spans="1:15">
      <c r="A30" s="11">
        <v>5305</v>
      </c>
      <c r="B30" s="13" t="s">
        <v>43</v>
      </c>
      <c r="C30" s="12">
        <v>18</v>
      </c>
      <c r="D30" s="12">
        <v>11</v>
      </c>
      <c r="E30" s="12" t="s">
        <v>29</v>
      </c>
      <c r="F30" s="12">
        <v>11</v>
      </c>
      <c r="G30" s="12">
        <v>1</v>
      </c>
      <c r="H30" s="12" t="s">
        <v>29</v>
      </c>
      <c r="I30" s="12" t="s">
        <v>29</v>
      </c>
      <c r="J30" s="12" t="s">
        <v>29</v>
      </c>
      <c r="K30" s="12" t="s">
        <v>29</v>
      </c>
      <c r="L30" s="12" t="s">
        <v>29</v>
      </c>
      <c r="M30" s="12" t="s">
        <v>29</v>
      </c>
      <c r="N30" s="12" t="s">
        <v>29</v>
      </c>
      <c r="O30" s="12" t="s">
        <v>29</v>
      </c>
    </row>
    <row r="31" spans="1:15">
      <c r="A31" s="11">
        <v>5308</v>
      </c>
      <c r="B31" s="13" t="s">
        <v>44</v>
      </c>
      <c r="C31" s="12">
        <v>6</v>
      </c>
      <c r="D31" s="12">
        <v>3</v>
      </c>
      <c r="E31" s="12">
        <v>1</v>
      </c>
      <c r="F31" s="12">
        <v>4</v>
      </c>
      <c r="G31" s="12" t="s">
        <v>29</v>
      </c>
      <c r="H31" s="12" t="s">
        <v>29</v>
      </c>
      <c r="I31" s="12" t="s">
        <v>29</v>
      </c>
      <c r="J31" s="12" t="s">
        <v>29</v>
      </c>
      <c r="K31" s="12" t="s">
        <v>29</v>
      </c>
      <c r="L31" s="12" t="s">
        <v>29</v>
      </c>
      <c r="M31" s="12" t="s">
        <v>29</v>
      </c>
      <c r="N31" s="12" t="s">
        <v>29</v>
      </c>
      <c r="O31" s="12">
        <v>1</v>
      </c>
    </row>
    <row r="32" spans="1:15">
      <c r="A32" s="11">
        <v>5310</v>
      </c>
      <c r="B32" s="13" t="s">
        <v>45</v>
      </c>
      <c r="C32" s="12">
        <v>19</v>
      </c>
      <c r="D32" s="12">
        <v>9</v>
      </c>
      <c r="E32" s="12" t="s">
        <v>29</v>
      </c>
      <c r="F32" s="12">
        <v>10</v>
      </c>
      <c r="G32" s="12">
        <v>3</v>
      </c>
      <c r="H32" s="12" t="s">
        <v>29</v>
      </c>
      <c r="I32" s="12" t="s">
        <v>29</v>
      </c>
      <c r="J32" s="12" t="s">
        <v>29</v>
      </c>
      <c r="K32" s="12" t="s">
        <v>29</v>
      </c>
      <c r="L32" s="12" t="s">
        <v>29</v>
      </c>
      <c r="M32" s="12" t="s">
        <v>29</v>
      </c>
      <c r="N32" s="12" t="s">
        <v>29</v>
      </c>
      <c r="O32" s="12" t="s">
        <v>29</v>
      </c>
    </row>
    <row r="33" spans="1:15">
      <c r="A33" s="11">
        <v>5311</v>
      </c>
      <c r="B33" s="13" t="s">
        <v>46</v>
      </c>
      <c r="C33" s="12">
        <v>3</v>
      </c>
      <c r="D33" s="12" t="s">
        <v>29</v>
      </c>
      <c r="E33" s="12" t="s">
        <v>29</v>
      </c>
      <c r="F33" s="12" t="s">
        <v>29</v>
      </c>
      <c r="G33" s="12" t="s">
        <v>29</v>
      </c>
      <c r="H33" s="12" t="s">
        <v>29</v>
      </c>
      <c r="I33" s="12" t="s">
        <v>29</v>
      </c>
      <c r="J33" s="12" t="s">
        <v>29</v>
      </c>
      <c r="K33" s="12" t="s">
        <v>29</v>
      </c>
      <c r="L33" s="12" t="s">
        <v>29</v>
      </c>
      <c r="M33" s="12" t="s">
        <v>29</v>
      </c>
      <c r="N33" s="12" t="s">
        <v>29</v>
      </c>
      <c r="O33" s="12" t="s">
        <v>29</v>
      </c>
    </row>
    <row r="34" spans="1:15">
      <c r="A34" s="11">
        <v>5312</v>
      </c>
      <c r="B34" s="13" t="s">
        <v>47</v>
      </c>
      <c r="C34" s="12">
        <v>87</v>
      </c>
      <c r="D34" s="12">
        <v>52</v>
      </c>
      <c r="E34" s="12">
        <v>10</v>
      </c>
      <c r="F34" s="12">
        <v>70</v>
      </c>
      <c r="G34" s="12">
        <v>4</v>
      </c>
      <c r="H34" s="12" t="s">
        <v>29</v>
      </c>
      <c r="I34" s="12" t="s">
        <v>29</v>
      </c>
      <c r="J34" s="12" t="s">
        <v>29</v>
      </c>
      <c r="K34" s="12">
        <v>2</v>
      </c>
      <c r="L34" s="12">
        <v>3</v>
      </c>
      <c r="M34" s="12">
        <v>4</v>
      </c>
      <c r="N34" s="12" t="s">
        <v>29</v>
      </c>
      <c r="O34" s="12">
        <v>1</v>
      </c>
    </row>
    <row r="35" spans="1:15">
      <c r="A35" s="11">
        <v>5314</v>
      </c>
      <c r="B35" s="13" t="s">
        <v>48</v>
      </c>
      <c r="C35" s="12">
        <v>3</v>
      </c>
      <c r="D35" s="12">
        <v>3</v>
      </c>
      <c r="E35" s="12">
        <v>1</v>
      </c>
      <c r="F35" s="12">
        <v>2</v>
      </c>
      <c r="G35" s="12" t="s">
        <v>29</v>
      </c>
      <c r="H35" s="12" t="s">
        <v>29</v>
      </c>
      <c r="I35" s="12" t="s">
        <v>29</v>
      </c>
      <c r="J35" s="12" t="s">
        <v>29</v>
      </c>
      <c r="K35" s="12" t="s">
        <v>29</v>
      </c>
      <c r="L35" s="12" t="s">
        <v>29</v>
      </c>
      <c r="M35" s="12" t="s">
        <v>29</v>
      </c>
      <c r="N35" s="12" t="s">
        <v>29</v>
      </c>
      <c r="O35" s="12" t="s">
        <v>29</v>
      </c>
    </row>
    <row r="36" spans="1:15">
      <c r="A36" s="11">
        <v>5319</v>
      </c>
      <c r="B36" s="13" t="s">
        <v>49</v>
      </c>
      <c r="C36" s="12">
        <v>41</v>
      </c>
      <c r="D36" s="12">
        <v>27</v>
      </c>
      <c r="E36" s="12">
        <v>5</v>
      </c>
      <c r="F36" s="12">
        <v>27</v>
      </c>
      <c r="G36" s="12">
        <v>2</v>
      </c>
      <c r="H36" s="12" t="s">
        <v>29</v>
      </c>
      <c r="I36" s="12" t="s">
        <v>29</v>
      </c>
      <c r="J36" s="12" t="s">
        <v>29</v>
      </c>
      <c r="K36" s="12" t="s">
        <v>29</v>
      </c>
      <c r="L36" s="12">
        <v>1</v>
      </c>
      <c r="M36" s="12">
        <v>3</v>
      </c>
      <c r="N36" s="12" t="s">
        <v>29</v>
      </c>
      <c r="O36" s="12" t="s">
        <v>29</v>
      </c>
    </row>
    <row r="37" spans="1:15">
      <c r="A37" s="11">
        <v>5399</v>
      </c>
      <c r="B37" s="13" t="s">
        <v>50</v>
      </c>
      <c r="C37" s="12">
        <v>1</v>
      </c>
      <c r="D37" s="12">
        <v>1</v>
      </c>
      <c r="E37" s="12" t="s">
        <v>29</v>
      </c>
      <c r="F37" s="12">
        <v>1</v>
      </c>
      <c r="G37" s="12" t="s">
        <v>29</v>
      </c>
      <c r="H37" s="12" t="s">
        <v>29</v>
      </c>
      <c r="I37" s="12" t="s">
        <v>29</v>
      </c>
      <c r="J37" s="12" t="s">
        <v>29</v>
      </c>
      <c r="K37" s="12" t="s">
        <v>29</v>
      </c>
      <c r="L37" s="12" t="s">
        <v>29</v>
      </c>
      <c r="M37" s="12" t="s">
        <v>29</v>
      </c>
      <c r="N37" s="12" t="s">
        <v>29</v>
      </c>
      <c r="O37" s="12" t="s">
        <v>29</v>
      </c>
    </row>
    <row r="38" spans="1:15">
      <c r="A38" s="11">
        <v>5401</v>
      </c>
      <c r="B38" s="13" t="s">
        <v>52</v>
      </c>
      <c r="C38" s="12">
        <v>1090</v>
      </c>
      <c r="D38" s="12">
        <v>749</v>
      </c>
      <c r="E38" s="12">
        <v>212</v>
      </c>
      <c r="F38" s="12">
        <v>919</v>
      </c>
      <c r="G38" s="12">
        <v>393</v>
      </c>
      <c r="H38" s="12">
        <v>4</v>
      </c>
      <c r="I38" s="12">
        <v>19</v>
      </c>
      <c r="J38" s="12">
        <v>8</v>
      </c>
      <c r="K38" s="12">
        <v>69</v>
      </c>
      <c r="L38" s="12">
        <v>159</v>
      </c>
      <c r="M38" s="12">
        <v>47</v>
      </c>
      <c r="N38" s="12">
        <v>4</v>
      </c>
      <c r="O38" s="12">
        <v>40</v>
      </c>
    </row>
    <row r="39" spans="1:15">
      <c r="A39" s="11">
        <v>5411</v>
      </c>
      <c r="B39" s="13" t="s">
        <v>53</v>
      </c>
      <c r="C39" s="12">
        <v>47</v>
      </c>
      <c r="D39" s="12">
        <v>30</v>
      </c>
      <c r="E39" s="12">
        <v>4</v>
      </c>
      <c r="F39" s="12">
        <v>37</v>
      </c>
      <c r="G39" s="12">
        <v>5</v>
      </c>
      <c r="H39" s="12" t="s">
        <v>29</v>
      </c>
      <c r="I39" s="12" t="s">
        <v>29</v>
      </c>
      <c r="J39" s="12" t="s">
        <v>29</v>
      </c>
      <c r="K39" s="12" t="s">
        <v>29</v>
      </c>
      <c r="L39" s="12">
        <v>3</v>
      </c>
      <c r="M39" s="12">
        <v>2</v>
      </c>
      <c r="N39" s="12" t="s">
        <v>29</v>
      </c>
      <c r="O39" s="12" t="s">
        <v>29</v>
      </c>
    </row>
    <row r="40" spans="1:15">
      <c r="A40" s="11">
        <v>5413</v>
      </c>
      <c r="B40" s="13" t="s">
        <v>54</v>
      </c>
      <c r="C40" s="12">
        <v>6</v>
      </c>
      <c r="D40" s="12" t="s">
        <v>29</v>
      </c>
      <c r="E40" s="12" t="s">
        <v>29</v>
      </c>
      <c r="F40" s="12">
        <v>2</v>
      </c>
      <c r="G40" s="12" t="s">
        <v>29</v>
      </c>
      <c r="H40" s="12" t="s">
        <v>29</v>
      </c>
      <c r="I40" s="12" t="s">
        <v>29</v>
      </c>
      <c r="J40" s="12" t="s">
        <v>29</v>
      </c>
      <c r="K40" s="12" t="s">
        <v>29</v>
      </c>
      <c r="L40" s="12" t="s">
        <v>29</v>
      </c>
      <c r="M40" s="12" t="s">
        <v>29</v>
      </c>
      <c r="N40" s="12" t="s">
        <v>29</v>
      </c>
      <c r="O40" s="12" t="s">
        <v>29</v>
      </c>
    </row>
    <row r="41" spans="1:15">
      <c r="A41" s="11">
        <v>5418</v>
      </c>
      <c r="B41" s="13" t="s">
        <v>55</v>
      </c>
      <c r="C41" s="12">
        <v>53</v>
      </c>
      <c r="D41" s="12">
        <v>31</v>
      </c>
      <c r="E41" s="12">
        <v>11</v>
      </c>
      <c r="F41" s="12">
        <v>45</v>
      </c>
      <c r="G41" s="12">
        <v>13</v>
      </c>
      <c r="H41" s="12" t="s">
        <v>29</v>
      </c>
      <c r="I41" s="12">
        <v>3</v>
      </c>
      <c r="J41" s="12" t="s">
        <v>29</v>
      </c>
      <c r="K41" s="12">
        <v>3</v>
      </c>
      <c r="L41" s="12">
        <v>8</v>
      </c>
      <c r="M41" s="12">
        <v>2</v>
      </c>
      <c r="N41" s="12" t="s">
        <v>29</v>
      </c>
      <c r="O41" s="12">
        <v>5</v>
      </c>
    </row>
    <row r="42" spans="1:15">
      <c r="A42" s="11">
        <v>5486</v>
      </c>
      <c r="B42" s="13" t="s">
        <v>56</v>
      </c>
      <c r="C42" s="12">
        <v>41</v>
      </c>
      <c r="D42" s="12">
        <v>31</v>
      </c>
      <c r="E42" s="12">
        <v>14</v>
      </c>
      <c r="F42" s="12">
        <v>37</v>
      </c>
      <c r="G42" s="12">
        <v>19</v>
      </c>
      <c r="H42" s="12">
        <v>2</v>
      </c>
      <c r="I42" s="12">
        <v>2</v>
      </c>
      <c r="J42" s="12">
        <v>1</v>
      </c>
      <c r="K42" s="12">
        <v>7</v>
      </c>
      <c r="L42" s="12">
        <v>8</v>
      </c>
      <c r="M42" s="12">
        <v>1</v>
      </c>
      <c r="N42" s="12" t="s">
        <v>29</v>
      </c>
      <c r="O42" s="12">
        <v>5</v>
      </c>
    </row>
    <row r="43" spans="1:15">
      <c r="A43" s="11">
        <v>5487</v>
      </c>
      <c r="B43" s="13" t="s">
        <v>57</v>
      </c>
      <c r="C43" s="12">
        <v>1142</v>
      </c>
      <c r="D43" s="12">
        <v>835</v>
      </c>
      <c r="E43" s="12">
        <v>247</v>
      </c>
      <c r="F43" s="12">
        <v>1011</v>
      </c>
      <c r="G43" s="12">
        <v>642</v>
      </c>
      <c r="H43" s="12">
        <v>3</v>
      </c>
      <c r="I43" s="12">
        <v>17</v>
      </c>
      <c r="J43" s="12">
        <v>1</v>
      </c>
      <c r="K43" s="12">
        <v>61</v>
      </c>
      <c r="L43" s="12">
        <v>202</v>
      </c>
      <c r="M43" s="12">
        <v>53</v>
      </c>
      <c r="N43" s="12" t="s">
        <v>29</v>
      </c>
      <c r="O43" s="12">
        <v>3</v>
      </c>
    </row>
    <row r="44" spans="1:15">
      <c r="A44" s="11">
        <v>5488</v>
      </c>
      <c r="B44" s="13" t="s">
        <v>58</v>
      </c>
      <c r="C44" s="12">
        <v>12</v>
      </c>
      <c r="D44" s="12">
        <v>7</v>
      </c>
      <c r="E44" s="12">
        <v>1</v>
      </c>
      <c r="F44" s="12">
        <v>10</v>
      </c>
      <c r="G44" s="12">
        <v>6</v>
      </c>
      <c r="H44" s="12" t="s">
        <v>29</v>
      </c>
      <c r="I44" s="12" t="s">
        <v>29</v>
      </c>
      <c r="J44" s="12" t="s">
        <v>29</v>
      </c>
      <c r="K44" s="12" t="s">
        <v>29</v>
      </c>
      <c r="L44" s="12" t="s">
        <v>29</v>
      </c>
      <c r="M44" s="12" t="s">
        <v>29</v>
      </c>
      <c r="N44" s="12" t="s">
        <v>29</v>
      </c>
      <c r="O44" s="12">
        <v>1</v>
      </c>
    </row>
    <row r="45" spans="1:15">
      <c r="A45" s="11">
        <v>5492</v>
      </c>
      <c r="B45" s="13" t="s">
        <v>59</v>
      </c>
      <c r="C45" s="12">
        <v>1378</v>
      </c>
      <c r="D45" s="12">
        <v>953</v>
      </c>
      <c r="E45" s="12">
        <v>165</v>
      </c>
      <c r="F45" s="12">
        <v>1204</v>
      </c>
      <c r="G45" s="12">
        <v>544</v>
      </c>
      <c r="H45" s="12">
        <v>1</v>
      </c>
      <c r="I45" s="12">
        <v>7</v>
      </c>
      <c r="J45" s="12" t="s">
        <v>29</v>
      </c>
      <c r="K45" s="12">
        <v>43</v>
      </c>
      <c r="L45" s="12">
        <v>194</v>
      </c>
      <c r="M45" s="12">
        <v>73</v>
      </c>
      <c r="N45" s="12">
        <v>1</v>
      </c>
      <c r="O45" s="12">
        <v>6</v>
      </c>
    </row>
    <row r="46" spans="1:15">
      <c r="A46" s="11">
        <v>5493</v>
      </c>
      <c r="B46" s="13" t="s">
        <v>60</v>
      </c>
      <c r="C46" s="12">
        <v>191</v>
      </c>
      <c r="D46" s="12">
        <v>122</v>
      </c>
      <c r="E46" s="12">
        <v>29</v>
      </c>
      <c r="F46" s="12">
        <v>155</v>
      </c>
      <c r="G46" s="12">
        <v>37</v>
      </c>
      <c r="H46" s="12">
        <v>1</v>
      </c>
      <c r="I46" s="12">
        <v>4</v>
      </c>
      <c r="J46" s="12" t="s">
        <v>29</v>
      </c>
      <c r="K46" s="12">
        <v>12</v>
      </c>
      <c r="L46" s="12">
        <v>24</v>
      </c>
      <c r="M46" s="12">
        <v>10</v>
      </c>
      <c r="N46" s="12" t="s">
        <v>29</v>
      </c>
      <c r="O46" s="12">
        <v>9</v>
      </c>
    </row>
    <row r="47" spans="1:15">
      <c r="A47" s="11">
        <v>5501</v>
      </c>
      <c r="B47" s="13" t="s">
        <v>62</v>
      </c>
      <c r="C47" s="12">
        <v>67</v>
      </c>
      <c r="D47" s="12">
        <v>34</v>
      </c>
      <c r="E47" s="12" t="s">
        <v>29</v>
      </c>
      <c r="F47" s="12">
        <v>43</v>
      </c>
      <c r="G47" s="12">
        <v>6</v>
      </c>
      <c r="H47" s="12" t="s">
        <v>29</v>
      </c>
      <c r="I47" s="12" t="s">
        <v>29</v>
      </c>
      <c r="J47" s="12" t="s">
        <v>29</v>
      </c>
      <c r="K47" s="12" t="s">
        <v>29</v>
      </c>
      <c r="L47" s="12">
        <v>4</v>
      </c>
      <c r="M47" s="12">
        <v>2</v>
      </c>
      <c r="N47" s="12" t="s">
        <v>29</v>
      </c>
      <c r="O47" s="12" t="s">
        <v>29</v>
      </c>
    </row>
    <row r="48" spans="1:15">
      <c r="A48" s="11">
        <v>5502</v>
      </c>
      <c r="B48" s="13" t="s">
        <v>63</v>
      </c>
      <c r="C48" s="12">
        <v>86</v>
      </c>
      <c r="D48" s="12">
        <v>58</v>
      </c>
      <c r="E48" s="12">
        <v>17</v>
      </c>
      <c r="F48" s="12">
        <v>80</v>
      </c>
      <c r="G48" s="12">
        <v>13</v>
      </c>
      <c r="H48" s="12" t="s">
        <v>29</v>
      </c>
      <c r="I48" s="12" t="s">
        <v>29</v>
      </c>
      <c r="J48" s="12" t="s">
        <v>29</v>
      </c>
      <c r="K48" s="12">
        <v>3</v>
      </c>
      <c r="L48" s="12">
        <v>13</v>
      </c>
      <c r="M48" s="12">
        <v>6</v>
      </c>
      <c r="N48" s="12" t="s">
        <v>29</v>
      </c>
      <c r="O48" s="12">
        <v>1</v>
      </c>
    </row>
    <row r="49" spans="1:15">
      <c r="A49" s="11">
        <v>5503</v>
      </c>
      <c r="B49" s="13" t="s">
        <v>64</v>
      </c>
      <c r="C49" s="12">
        <v>30</v>
      </c>
      <c r="D49" s="12">
        <v>16</v>
      </c>
      <c r="E49" s="12">
        <v>1</v>
      </c>
      <c r="F49" s="12">
        <v>21</v>
      </c>
      <c r="G49" s="12">
        <v>2</v>
      </c>
      <c r="H49" s="12" t="s">
        <v>29</v>
      </c>
      <c r="I49" s="12" t="s">
        <v>29</v>
      </c>
      <c r="J49" s="12" t="s">
        <v>29</v>
      </c>
      <c r="K49" s="12" t="s">
        <v>29</v>
      </c>
      <c r="L49" s="12">
        <v>3</v>
      </c>
      <c r="M49" s="12">
        <v>2</v>
      </c>
      <c r="N49" s="12" t="s">
        <v>29</v>
      </c>
      <c r="O49" s="12" t="s">
        <v>29</v>
      </c>
    </row>
    <row r="50" spans="1:15">
      <c r="A50" s="11">
        <v>5504</v>
      </c>
      <c r="B50" s="13" t="s">
        <v>65</v>
      </c>
      <c r="C50" s="12">
        <v>32</v>
      </c>
      <c r="D50" s="12">
        <v>15</v>
      </c>
      <c r="E50" s="12">
        <v>1</v>
      </c>
      <c r="F50" s="12">
        <v>22</v>
      </c>
      <c r="G50" s="12" t="s">
        <v>29</v>
      </c>
      <c r="H50" s="12" t="s">
        <v>29</v>
      </c>
      <c r="I50" s="12" t="s">
        <v>29</v>
      </c>
      <c r="J50" s="12" t="s">
        <v>29</v>
      </c>
      <c r="K50" s="12" t="s">
        <v>29</v>
      </c>
      <c r="L50" s="12" t="s">
        <v>29</v>
      </c>
      <c r="M50" s="12" t="s">
        <v>29</v>
      </c>
      <c r="N50" s="12" t="s">
        <v>29</v>
      </c>
      <c r="O50" s="12">
        <v>1</v>
      </c>
    </row>
    <row r="51" spans="1:15">
      <c r="A51" s="11">
        <v>5505</v>
      </c>
      <c r="B51" s="13" t="s">
        <v>66</v>
      </c>
      <c r="C51" s="12">
        <v>44</v>
      </c>
      <c r="D51" s="12">
        <v>21</v>
      </c>
      <c r="E51" s="12">
        <v>5</v>
      </c>
      <c r="F51" s="12">
        <v>30</v>
      </c>
      <c r="G51" s="12">
        <v>2</v>
      </c>
      <c r="H51" s="12" t="s">
        <v>29</v>
      </c>
      <c r="I51" s="12" t="s">
        <v>29</v>
      </c>
      <c r="J51" s="12" t="s">
        <v>29</v>
      </c>
      <c r="K51" s="12">
        <v>2</v>
      </c>
      <c r="L51" s="12">
        <v>1</v>
      </c>
      <c r="M51" s="12">
        <v>2</v>
      </c>
      <c r="N51" s="12" t="s">
        <v>29</v>
      </c>
      <c r="O51" s="12" t="s">
        <v>29</v>
      </c>
    </row>
    <row r="52" spans="1:15">
      <c r="A52" s="11">
        <v>5601</v>
      </c>
      <c r="B52" s="13" t="s">
        <v>68</v>
      </c>
      <c r="C52" s="12">
        <v>54</v>
      </c>
      <c r="D52" s="12">
        <v>28</v>
      </c>
      <c r="E52" s="12">
        <v>5</v>
      </c>
      <c r="F52" s="12">
        <v>40</v>
      </c>
      <c r="G52" s="12">
        <v>5</v>
      </c>
      <c r="H52" s="12" t="s">
        <v>29</v>
      </c>
      <c r="I52" s="12">
        <v>2</v>
      </c>
      <c r="J52" s="12" t="s">
        <v>29</v>
      </c>
      <c r="K52" s="12">
        <v>1</v>
      </c>
      <c r="L52" s="12">
        <v>8</v>
      </c>
      <c r="M52" s="12">
        <v>1</v>
      </c>
      <c r="N52" s="12" t="s">
        <v>29</v>
      </c>
      <c r="O52" s="12">
        <v>3</v>
      </c>
    </row>
    <row r="53" spans="1:15">
      <c r="A53" s="11">
        <v>5602</v>
      </c>
      <c r="B53" s="13" t="s">
        <v>69</v>
      </c>
      <c r="C53" s="12">
        <v>4</v>
      </c>
      <c r="D53" s="12">
        <v>3</v>
      </c>
      <c r="E53" s="12" t="s">
        <v>29</v>
      </c>
      <c r="F53" s="12">
        <v>3</v>
      </c>
      <c r="G53" s="12" t="s">
        <v>29</v>
      </c>
      <c r="H53" s="12" t="s">
        <v>29</v>
      </c>
      <c r="I53" s="12" t="s">
        <v>29</v>
      </c>
      <c r="J53" s="12" t="s">
        <v>29</v>
      </c>
      <c r="K53" s="12" t="s">
        <v>29</v>
      </c>
      <c r="L53" s="12">
        <v>1</v>
      </c>
      <c r="M53" s="12" t="s">
        <v>29</v>
      </c>
      <c r="N53" s="12" t="s">
        <v>29</v>
      </c>
      <c r="O53" s="12" t="s">
        <v>29</v>
      </c>
    </row>
    <row r="54" spans="1:15">
      <c r="A54" s="11">
        <v>5603</v>
      </c>
      <c r="B54" s="13" t="s">
        <v>70</v>
      </c>
      <c r="C54" s="12">
        <v>43</v>
      </c>
      <c r="D54" s="12">
        <v>24</v>
      </c>
      <c r="E54" s="12">
        <v>1</v>
      </c>
      <c r="F54" s="12">
        <v>28</v>
      </c>
      <c r="G54" s="12" t="s">
        <v>29</v>
      </c>
      <c r="H54" s="12">
        <v>1</v>
      </c>
      <c r="I54" s="12" t="s">
        <v>29</v>
      </c>
      <c r="J54" s="12" t="s">
        <v>29</v>
      </c>
      <c r="K54" s="12" t="s">
        <v>29</v>
      </c>
      <c r="L54" s="12">
        <v>4</v>
      </c>
      <c r="M54" s="12">
        <v>1</v>
      </c>
      <c r="N54" s="12" t="s">
        <v>29</v>
      </c>
      <c r="O54" s="12" t="s">
        <v>29</v>
      </c>
    </row>
    <row r="55" spans="1:15">
      <c r="A55" s="11">
        <v>5604</v>
      </c>
      <c r="B55" s="13" t="s">
        <v>71</v>
      </c>
      <c r="C55" s="12">
        <v>50</v>
      </c>
      <c r="D55" s="12">
        <v>25</v>
      </c>
      <c r="E55" s="12">
        <v>3</v>
      </c>
      <c r="F55" s="12">
        <v>33</v>
      </c>
      <c r="G55" s="12" t="s">
        <v>29</v>
      </c>
      <c r="H55" s="12" t="s">
        <v>29</v>
      </c>
      <c r="I55" s="12">
        <v>2</v>
      </c>
      <c r="J55" s="12" t="s">
        <v>29</v>
      </c>
      <c r="K55" s="12" t="s">
        <v>29</v>
      </c>
      <c r="L55" s="12">
        <v>7</v>
      </c>
      <c r="M55" s="12">
        <v>5</v>
      </c>
      <c r="N55" s="12" t="s">
        <v>29</v>
      </c>
      <c r="O55" s="12">
        <v>1</v>
      </c>
    </row>
    <row r="56" spans="1:15">
      <c r="A56" s="11">
        <v>5605</v>
      </c>
      <c r="B56" s="13" t="s">
        <v>72</v>
      </c>
      <c r="C56" s="12">
        <v>26</v>
      </c>
      <c r="D56" s="12">
        <v>15</v>
      </c>
      <c r="E56" s="12">
        <v>2</v>
      </c>
      <c r="F56" s="12">
        <v>15</v>
      </c>
      <c r="G56" s="12">
        <v>1</v>
      </c>
      <c r="H56" s="12" t="s">
        <v>29</v>
      </c>
      <c r="I56" s="12" t="s">
        <v>29</v>
      </c>
      <c r="J56" s="12" t="s">
        <v>29</v>
      </c>
      <c r="K56" s="12" t="s">
        <v>29</v>
      </c>
      <c r="L56" s="12">
        <v>3</v>
      </c>
      <c r="M56" s="12">
        <v>5</v>
      </c>
      <c r="N56" s="12" t="s">
        <v>29</v>
      </c>
      <c r="O56" s="12" t="s">
        <v>29</v>
      </c>
    </row>
    <row r="57" spans="1:15">
      <c r="A57" s="11">
        <v>5606</v>
      </c>
      <c r="B57" s="13" t="s">
        <v>73</v>
      </c>
      <c r="C57" s="12">
        <v>234</v>
      </c>
      <c r="D57" s="12">
        <v>158</v>
      </c>
      <c r="E57" s="12">
        <v>35</v>
      </c>
      <c r="F57" s="12">
        <v>203</v>
      </c>
      <c r="G57" s="12">
        <v>85</v>
      </c>
      <c r="H57" s="12">
        <v>1</v>
      </c>
      <c r="I57" s="12">
        <v>4</v>
      </c>
      <c r="J57" s="12" t="s">
        <v>29</v>
      </c>
      <c r="K57" s="12">
        <v>10</v>
      </c>
      <c r="L57" s="12">
        <v>28</v>
      </c>
      <c r="M57" s="12">
        <v>14</v>
      </c>
      <c r="N57" s="12">
        <v>1</v>
      </c>
      <c r="O57" s="12">
        <v>4</v>
      </c>
    </row>
    <row r="58" spans="1:15">
      <c r="A58" s="11">
        <v>5607</v>
      </c>
      <c r="B58" s="13" t="s">
        <v>74</v>
      </c>
      <c r="C58" s="12">
        <v>133</v>
      </c>
      <c r="D58" s="12">
        <v>101</v>
      </c>
      <c r="E58" s="12">
        <v>42</v>
      </c>
      <c r="F58" s="12">
        <v>116</v>
      </c>
      <c r="G58" s="12">
        <v>66</v>
      </c>
      <c r="H58" s="12" t="s">
        <v>29</v>
      </c>
      <c r="I58" s="12">
        <v>2</v>
      </c>
      <c r="J58" s="12" t="s">
        <v>29</v>
      </c>
      <c r="K58" s="12">
        <v>8</v>
      </c>
      <c r="L58" s="12">
        <v>15</v>
      </c>
      <c r="M58" s="12">
        <v>14</v>
      </c>
      <c r="N58" s="12" t="s">
        <v>29</v>
      </c>
      <c r="O58" s="12">
        <v>11</v>
      </c>
    </row>
    <row r="59" spans="1:15">
      <c r="A59" s="11">
        <v>5608</v>
      </c>
      <c r="B59" s="13" t="s">
        <v>75</v>
      </c>
      <c r="C59" s="12">
        <v>17</v>
      </c>
      <c r="D59" s="12">
        <v>6</v>
      </c>
      <c r="E59" s="12" t="s">
        <v>29</v>
      </c>
      <c r="F59" s="12">
        <v>9</v>
      </c>
      <c r="G59" s="12">
        <v>1</v>
      </c>
      <c r="H59" s="12" t="s">
        <v>29</v>
      </c>
      <c r="I59" s="12" t="s">
        <v>29</v>
      </c>
      <c r="J59" s="12" t="s">
        <v>29</v>
      </c>
      <c r="K59" s="12">
        <v>1</v>
      </c>
      <c r="L59" s="12" t="s">
        <v>29</v>
      </c>
      <c r="M59" s="12" t="s">
        <v>29</v>
      </c>
      <c r="N59" s="12" t="s">
        <v>29</v>
      </c>
      <c r="O59" s="12" t="s">
        <v>29</v>
      </c>
    </row>
    <row r="60" spans="1:15">
      <c r="A60" s="11">
        <v>5610</v>
      </c>
      <c r="B60" s="13" t="s">
        <v>76</v>
      </c>
      <c r="C60" s="12">
        <v>25</v>
      </c>
      <c r="D60" s="12">
        <v>9</v>
      </c>
      <c r="E60" s="12">
        <v>2</v>
      </c>
      <c r="F60" s="12">
        <v>11</v>
      </c>
      <c r="G60" s="12">
        <v>1</v>
      </c>
      <c r="H60" s="12" t="s">
        <v>29</v>
      </c>
      <c r="I60" s="12" t="s">
        <v>29</v>
      </c>
      <c r="J60" s="12" t="s">
        <v>29</v>
      </c>
      <c r="K60" s="12" t="s">
        <v>29</v>
      </c>
      <c r="L60" s="12">
        <v>1</v>
      </c>
      <c r="M60" s="12" t="s">
        <v>29</v>
      </c>
      <c r="N60" s="12" t="s">
        <v>29</v>
      </c>
      <c r="O60" s="12" t="s">
        <v>29</v>
      </c>
    </row>
    <row r="61" spans="1:15">
      <c r="A61" s="11">
        <v>5611</v>
      </c>
      <c r="B61" s="13" t="s">
        <v>77</v>
      </c>
      <c r="C61" s="12">
        <v>30</v>
      </c>
      <c r="D61" s="12">
        <v>18</v>
      </c>
      <c r="E61" s="12">
        <v>5</v>
      </c>
      <c r="F61" s="12">
        <v>25</v>
      </c>
      <c r="G61" s="12">
        <v>7</v>
      </c>
      <c r="H61" s="12" t="s">
        <v>29</v>
      </c>
      <c r="I61" s="12" t="s">
        <v>29</v>
      </c>
      <c r="J61" s="12" t="s">
        <v>29</v>
      </c>
      <c r="K61" s="12">
        <v>1</v>
      </c>
      <c r="L61" s="12">
        <v>6</v>
      </c>
      <c r="M61" s="12">
        <v>1</v>
      </c>
      <c r="N61" s="12" t="s">
        <v>29</v>
      </c>
      <c r="O61" s="12">
        <v>4</v>
      </c>
    </row>
    <row r="62" spans="1:15">
      <c r="A62" s="11">
        <v>5612</v>
      </c>
      <c r="B62" s="13" t="s">
        <v>78</v>
      </c>
      <c r="C62" s="12">
        <v>137</v>
      </c>
      <c r="D62" s="12">
        <v>104</v>
      </c>
      <c r="E62" s="12">
        <v>20</v>
      </c>
      <c r="F62" s="12">
        <v>114</v>
      </c>
      <c r="G62" s="12">
        <v>39</v>
      </c>
      <c r="H62" s="12">
        <v>1</v>
      </c>
      <c r="I62" s="12">
        <v>1</v>
      </c>
      <c r="J62" s="12" t="s">
        <v>29</v>
      </c>
      <c r="K62" s="12">
        <v>4</v>
      </c>
      <c r="L62" s="12">
        <v>25</v>
      </c>
      <c r="M62" s="12">
        <v>12</v>
      </c>
      <c r="N62" s="12" t="s">
        <v>29</v>
      </c>
      <c r="O62" s="12">
        <v>5</v>
      </c>
    </row>
    <row r="63" spans="1:15">
      <c r="A63" s="11">
        <v>5696</v>
      </c>
      <c r="B63" s="13" t="s">
        <v>79</v>
      </c>
      <c r="C63" s="12">
        <v>53</v>
      </c>
      <c r="D63" s="12">
        <v>34</v>
      </c>
      <c r="E63" s="12" t="s">
        <v>29</v>
      </c>
      <c r="F63" s="12">
        <v>45</v>
      </c>
      <c r="G63" s="12">
        <v>21</v>
      </c>
      <c r="H63" s="12" t="s">
        <v>29</v>
      </c>
      <c r="I63" s="12" t="s">
        <v>29</v>
      </c>
      <c r="J63" s="12" t="s">
        <v>29</v>
      </c>
      <c r="K63" s="12">
        <v>1</v>
      </c>
      <c r="L63" s="12">
        <v>3</v>
      </c>
      <c r="M63" s="12" t="s">
        <v>29</v>
      </c>
      <c r="N63" s="12" t="s">
        <v>29</v>
      </c>
      <c r="O63" s="12" t="s">
        <v>29</v>
      </c>
    </row>
    <row r="64" spans="1:15">
      <c r="A64" s="11">
        <v>5697</v>
      </c>
      <c r="B64" s="13" t="s">
        <v>80</v>
      </c>
      <c r="C64" s="12">
        <v>1</v>
      </c>
      <c r="D64" s="12">
        <v>1</v>
      </c>
      <c r="E64" s="12" t="s">
        <v>29</v>
      </c>
      <c r="F64" s="12">
        <v>1</v>
      </c>
      <c r="G64" s="12" t="s">
        <v>29</v>
      </c>
      <c r="H64" s="12" t="s">
        <v>29</v>
      </c>
      <c r="I64" s="12" t="s">
        <v>29</v>
      </c>
      <c r="J64" s="12" t="s">
        <v>29</v>
      </c>
      <c r="K64" s="12" t="s">
        <v>29</v>
      </c>
      <c r="L64" s="12" t="s">
        <v>29</v>
      </c>
      <c r="M64" s="12" t="s">
        <v>29</v>
      </c>
      <c r="N64" s="12" t="s">
        <v>29</v>
      </c>
      <c r="O64" s="12" t="s">
        <v>29</v>
      </c>
    </row>
    <row r="65" spans="1:15">
      <c r="A65" s="11">
        <v>5698</v>
      </c>
      <c r="B65" s="13" t="s">
        <v>81</v>
      </c>
      <c r="C65" s="12">
        <v>13</v>
      </c>
      <c r="D65" s="12">
        <v>8</v>
      </c>
      <c r="E65" s="12">
        <v>3</v>
      </c>
      <c r="F65" s="12">
        <v>11</v>
      </c>
      <c r="G65" s="12">
        <v>4</v>
      </c>
      <c r="H65" s="12" t="s">
        <v>29</v>
      </c>
      <c r="I65" s="12">
        <v>1</v>
      </c>
      <c r="J65" s="12" t="s">
        <v>29</v>
      </c>
      <c r="K65" s="12" t="s">
        <v>29</v>
      </c>
      <c r="L65" s="12">
        <v>3</v>
      </c>
      <c r="M65" s="12">
        <v>1</v>
      </c>
      <c r="N65" s="12" t="s">
        <v>29</v>
      </c>
      <c r="O65" s="12" t="s">
        <v>29</v>
      </c>
    </row>
    <row r="66" spans="1:15">
      <c r="A66" s="11">
        <v>5699</v>
      </c>
      <c r="B66" s="13" t="s">
        <v>82</v>
      </c>
      <c r="C66" s="12">
        <v>14</v>
      </c>
      <c r="D66" s="12">
        <v>9</v>
      </c>
      <c r="E66" s="12">
        <v>3</v>
      </c>
      <c r="F66" s="12">
        <v>9</v>
      </c>
      <c r="G66" s="12">
        <v>4</v>
      </c>
      <c r="H66" s="12" t="s">
        <v>29</v>
      </c>
      <c r="I66" s="12">
        <v>1</v>
      </c>
      <c r="J66" s="12" t="s">
        <v>29</v>
      </c>
      <c r="K66" s="12">
        <v>2</v>
      </c>
      <c r="L66" s="12">
        <v>4</v>
      </c>
      <c r="M66" s="12" t="s">
        <v>29</v>
      </c>
      <c r="N66" s="12" t="s">
        <v>29</v>
      </c>
      <c r="O66" s="12">
        <v>1</v>
      </c>
    </row>
    <row r="67" spans="1:15">
      <c r="A67" s="11">
        <v>5701</v>
      </c>
      <c r="B67" s="13" t="s">
        <v>84</v>
      </c>
      <c r="C67" s="12">
        <v>121</v>
      </c>
      <c r="D67" s="12">
        <v>85</v>
      </c>
      <c r="E67" s="12">
        <v>24</v>
      </c>
      <c r="F67" s="12">
        <v>96</v>
      </c>
      <c r="G67" s="12">
        <v>11</v>
      </c>
      <c r="H67" s="12">
        <v>4</v>
      </c>
      <c r="I67" s="12">
        <v>5</v>
      </c>
      <c r="J67" s="12">
        <v>1</v>
      </c>
      <c r="K67" s="12">
        <v>6</v>
      </c>
      <c r="L67" s="12">
        <v>14</v>
      </c>
      <c r="M67" s="12">
        <v>8</v>
      </c>
      <c r="N67" s="12" t="s">
        <v>29</v>
      </c>
      <c r="O67" s="12">
        <v>4</v>
      </c>
    </row>
    <row r="68" spans="1:15">
      <c r="A68" s="11">
        <v>5702</v>
      </c>
      <c r="B68" s="13" t="s">
        <v>85</v>
      </c>
      <c r="C68" s="12">
        <v>51</v>
      </c>
      <c r="D68" s="12">
        <v>22</v>
      </c>
      <c r="E68" s="12">
        <v>4</v>
      </c>
      <c r="F68" s="12">
        <v>33</v>
      </c>
      <c r="G68" s="12" t="s">
        <v>29</v>
      </c>
      <c r="H68" s="12" t="s">
        <v>29</v>
      </c>
      <c r="I68" s="12">
        <v>1</v>
      </c>
      <c r="J68" s="12" t="s">
        <v>29</v>
      </c>
      <c r="K68" s="12" t="s">
        <v>29</v>
      </c>
      <c r="L68" s="12">
        <v>1</v>
      </c>
      <c r="M68" s="12" t="s">
        <v>29</v>
      </c>
      <c r="N68" s="12" t="s">
        <v>29</v>
      </c>
      <c r="O68" s="12" t="s">
        <v>29</v>
      </c>
    </row>
    <row r="69" spans="1:15">
      <c r="A69" s="11">
        <v>5703</v>
      </c>
      <c r="B69" s="13" t="s">
        <v>86</v>
      </c>
      <c r="C69" s="12">
        <v>37</v>
      </c>
      <c r="D69" s="12">
        <v>24</v>
      </c>
      <c r="E69" s="12">
        <v>6</v>
      </c>
      <c r="F69" s="12">
        <v>29</v>
      </c>
      <c r="G69" s="12">
        <v>2</v>
      </c>
      <c r="H69" s="12">
        <v>4</v>
      </c>
      <c r="I69" s="12">
        <v>1</v>
      </c>
      <c r="J69" s="12" t="s">
        <v>29</v>
      </c>
      <c r="K69" s="12">
        <v>3</v>
      </c>
      <c r="L69" s="12">
        <v>7</v>
      </c>
      <c r="M69" s="12">
        <v>3</v>
      </c>
      <c r="N69" s="12" t="s">
        <v>29</v>
      </c>
      <c r="O69" s="12">
        <v>4</v>
      </c>
    </row>
    <row r="70" spans="1:15">
      <c r="A70" s="11">
        <v>5801</v>
      </c>
      <c r="B70" s="13" t="s">
        <v>88</v>
      </c>
      <c r="C70" s="12">
        <v>123</v>
      </c>
      <c r="D70" s="12">
        <v>70</v>
      </c>
      <c r="E70" s="12">
        <v>15</v>
      </c>
      <c r="F70" s="12">
        <v>83</v>
      </c>
      <c r="G70" s="12">
        <v>12</v>
      </c>
      <c r="H70" s="12">
        <v>3</v>
      </c>
      <c r="I70" s="12">
        <v>1</v>
      </c>
      <c r="J70" s="12" t="s">
        <v>29</v>
      </c>
      <c r="K70" s="12">
        <v>6</v>
      </c>
      <c r="L70" s="12">
        <v>17</v>
      </c>
      <c r="M70" s="12">
        <v>1</v>
      </c>
      <c r="N70" s="12" t="s">
        <v>29</v>
      </c>
      <c r="O70" s="12">
        <v>5</v>
      </c>
    </row>
    <row r="71" spans="1:15">
      <c r="A71" s="11">
        <v>5802</v>
      </c>
      <c r="B71" s="13" t="s">
        <v>44</v>
      </c>
      <c r="C71" s="12">
        <v>19</v>
      </c>
      <c r="D71" s="12">
        <v>3</v>
      </c>
      <c r="E71" s="12" t="s">
        <v>29</v>
      </c>
      <c r="F71" s="12">
        <v>5</v>
      </c>
      <c r="G71" s="12" t="s">
        <v>29</v>
      </c>
      <c r="H71" s="12" t="s">
        <v>29</v>
      </c>
      <c r="I71" s="12" t="s">
        <v>29</v>
      </c>
      <c r="J71" s="12" t="s">
        <v>29</v>
      </c>
      <c r="K71" s="12" t="s">
        <v>29</v>
      </c>
      <c r="L71" s="12" t="s">
        <v>29</v>
      </c>
      <c r="M71" s="12">
        <v>1</v>
      </c>
      <c r="N71" s="12" t="s">
        <v>29</v>
      </c>
      <c r="O71" s="12">
        <v>1</v>
      </c>
    </row>
    <row r="72" spans="1:15">
      <c r="A72" s="11">
        <v>5803</v>
      </c>
      <c r="B72" s="13" t="s">
        <v>46</v>
      </c>
      <c r="C72" s="12">
        <v>55</v>
      </c>
      <c r="D72" s="12">
        <v>31</v>
      </c>
      <c r="E72" s="12" t="s">
        <v>29</v>
      </c>
      <c r="F72" s="12">
        <v>37</v>
      </c>
      <c r="G72" s="12">
        <v>2</v>
      </c>
      <c r="H72" s="12">
        <v>1</v>
      </c>
      <c r="I72" s="12" t="s">
        <v>29</v>
      </c>
      <c r="J72" s="12" t="s">
        <v>29</v>
      </c>
      <c r="K72" s="12" t="s">
        <v>29</v>
      </c>
      <c r="L72" s="12">
        <v>6</v>
      </c>
      <c r="M72" s="12">
        <v>7</v>
      </c>
      <c r="N72" s="12" t="s">
        <v>29</v>
      </c>
      <c r="O72" s="12">
        <v>1</v>
      </c>
    </row>
    <row r="73" spans="1:15">
      <c r="A73" s="11">
        <v>5804</v>
      </c>
      <c r="B73" s="13" t="s">
        <v>89</v>
      </c>
      <c r="C73" s="12">
        <v>92</v>
      </c>
      <c r="D73" s="12">
        <v>65</v>
      </c>
      <c r="E73" s="12">
        <v>11</v>
      </c>
      <c r="F73" s="12">
        <v>75</v>
      </c>
      <c r="G73" s="12">
        <v>5</v>
      </c>
      <c r="H73" s="12">
        <v>3</v>
      </c>
      <c r="I73" s="12" t="s">
        <v>29</v>
      </c>
      <c r="J73" s="12" t="s">
        <v>29</v>
      </c>
      <c r="K73" s="12">
        <v>4</v>
      </c>
      <c r="L73" s="12">
        <v>10</v>
      </c>
      <c r="M73" s="12">
        <v>1</v>
      </c>
      <c r="N73" s="12" t="s">
        <v>29</v>
      </c>
      <c r="O73" s="12" t="s">
        <v>29</v>
      </c>
    </row>
    <row r="74" spans="1:15">
      <c r="A74" s="11">
        <v>5904</v>
      </c>
      <c r="B74" s="13" t="s">
        <v>91</v>
      </c>
      <c r="C74" s="12">
        <v>393</v>
      </c>
      <c r="D74" s="12">
        <v>261</v>
      </c>
      <c r="E74" s="12">
        <v>57</v>
      </c>
      <c r="F74" s="12">
        <v>293</v>
      </c>
      <c r="G74" s="12">
        <v>176</v>
      </c>
      <c r="H74" s="12">
        <v>7</v>
      </c>
      <c r="I74" s="12">
        <v>10</v>
      </c>
      <c r="J74" s="12">
        <v>2</v>
      </c>
      <c r="K74" s="12">
        <v>19</v>
      </c>
      <c r="L74" s="12">
        <v>61</v>
      </c>
      <c r="M74" s="12">
        <v>19</v>
      </c>
      <c r="N74" s="12">
        <v>1</v>
      </c>
      <c r="O74" s="12">
        <v>6</v>
      </c>
    </row>
    <row r="75" spans="1:15">
      <c r="A75" s="11">
        <v>5902</v>
      </c>
      <c r="B75" s="13" t="s">
        <v>92</v>
      </c>
      <c r="C75" s="12">
        <v>43</v>
      </c>
      <c r="D75" s="12">
        <v>22</v>
      </c>
      <c r="E75" s="12">
        <v>2</v>
      </c>
      <c r="F75" s="12">
        <v>19</v>
      </c>
      <c r="G75" s="12" t="s">
        <v>29</v>
      </c>
      <c r="H75" s="12" t="s">
        <v>29</v>
      </c>
      <c r="I75" s="12" t="s">
        <v>29</v>
      </c>
      <c r="J75" s="12" t="s">
        <v>29</v>
      </c>
      <c r="K75" s="12" t="s">
        <v>29</v>
      </c>
      <c r="L75" s="12">
        <v>1</v>
      </c>
      <c r="M75" s="12">
        <v>1</v>
      </c>
      <c r="N75" s="12" t="s">
        <v>29</v>
      </c>
      <c r="O75" s="12" t="s">
        <v>29</v>
      </c>
    </row>
    <row r="76" spans="1:15">
      <c r="A76" s="11">
        <v>5903</v>
      </c>
      <c r="B76" s="13" t="s">
        <v>93</v>
      </c>
      <c r="C76" s="12">
        <v>72</v>
      </c>
      <c r="D76" s="12">
        <v>47</v>
      </c>
      <c r="E76" s="12">
        <v>7</v>
      </c>
      <c r="F76" s="12">
        <v>53</v>
      </c>
      <c r="G76" s="12">
        <v>17</v>
      </c>
      <c r="H76" s="12" t="s">
        <v>29</v>
      </c>
      <c r="I76" s="12">
        <v>1</v>
      </c>
      <c r="J76" s="12" t="s">
        <v>29</v>
      </c>
      <c r="K76" s="12">
        <v>3</v>
      </c>
      <c r="L76" s="12">
        <v>15</v>
      </c>
      <c r="M76" s="12">
        <v>6</v>
      </c>
      <c r="N76" s="12" t="s">
        <v>29</v>
      </c>
      <c r="O76" s="12">
        <v>2</v>
      </c>
    </row>
    <row r="77" spans="1:15">
      <c r="A77" s="11">
        <v>5905</v>
      </c>
      <c r="B77" s="13" t="s">
        <v>94</v>
      </c>
      <c r="C77" s="12">
        <v>27</v>
      </c>
      <c r="D77" s="12">
        <v>12</v>
      </c>
      <c r="E77" s="12">
        <v>3</v>
      </c>
      <c r="F77" s="12">
        <v>16</v>
      </c>
      <c r="G77" s="12">
        <v>1</v>
      </c>
      <c r="H77" s="12" t="s">
        <v>29</v>
      </c>
      <c r="I77" s="12" t="s">
        <v>29</v>
      </c>
      <c r="J77" s="12" t="s">
        <v>29</v>
      </c>
      <c r="K77" s="12" t="s">
        <v>29</v>
      </c>
      <c r="L77" s="12">
        <v>2</v>
      </c>
      <c r="M77" s="12">
        <v>1</v>
      </c>
      <c r="N77" s="12" t="s">
        <v>29</v>
      </c>
      <c r="O77" s="12" t="s">
        <v>29</v>
      </c>
    </row>
    <row r="78" spans="1:15">
      <c r="A78" s="11">
        <v>5906</v>
      </c>
      <c r="B78" s="13" t="s">
        <v>95</v>
      </c>
      <c r="C78" s="12">
        <v>12</v>
      </c>
      <c r="D78" s="12">
        <v>5</v>
      </c>
      <c r="E78" s="12" t="s">
        <v>29</v>
      </c>
      <c r="F78" s="12">
        <v>9</v>
      </c>
      <c r="G78" s="12">
        <v>2</v>
      </c>
      <c r="H78" s="12" t="s">
        <v>29</v>
      </c>
      <c r="I78" s="12" t="s">
        <v>29</v>
      </c>
      <c r="J78" s="12" t="s">
        <v>29</v>
      </c>
      <c r="K78" s="12" t="s">
        <v>29</v>
      </c>
      <c r="L78" s="12" t="s">
        <v>29</v>
      </c>
      <c r="M78" s="12">
        <v>1</v>
      </c>
      <c r="N78" s="12" t="s">
        <v>29</v>
      </c>
      <c r="O78" s="12" t="s">
        <v>29</v>
      </c>
    </row>
    <row r="79" spans="1:15">
      <c r="A79" s="11">
        <v>5908</v>
      </c>
      <c r="B79" s="13" t="s">
        <v>96</v>
      </c>
      <c r="C79" s="12">
        <v>30</v>
      </c>
      <c r="D79" s="12">
        <v>20</v>
      </c>
      <c r="E79" s="12">
        <v>1</v>
      </c>
      <c r="F79" s="12">
        <v>17</v>
      </c>
      <c r="G79" s="12">
        <v>2</v>
      </c>
      <c r="H79" s="12" t="s">
        <v>29</v>
      </c>
      <c r="I79" s="12">
        <v>1</v>
      </c>
      <c r="J79" s="12" t="s">
        <v>29</v>
      </c>
      <c r="K79" s="12">
        <v>2</v>
      </c>
      <c r="L79" s="12">
        <v>6</v>
      </c>
      <c r="M79" s="12" t="s">
        <v>29</v>
      </c>
      <c r="N79" s="12" t="s">
        <v>29</v>
      </c>
      <c r="O79" s="12" t="s">
        <v>29</v>
      </c>
    </row>
    <row r="80" spans="1:15">
      <c r="A80" s="11">
        <v>6001</v>
      </c>
      <c r="B80" s="13" t="s">
        <v>98</v>
      </c>
      <c r="C80" s="12">
        <v>134</v>
      </c>
      <c r="D80" s="12">
        <v>99</v>
      </c>
      <c r="E80" s="12">
        <v>37</v>
      </c>
      <c r="F80" s="12">
        <v>112</v>
      </c>
      <c r="G80" s="12">
        <v>42</v>
      </c>
      <c r="H80" s="12" t="s">
        <v>29</v>
      </c>
      <c r="I80" s="12">
        <v>3</v>
      </c>
      <c r="J80" s="12" t="s">
        <v>29</v>
      </c>
      <c r="K80" s="12">
        <v>20</v>
      </c>
      <c r="L80" s="12">
        <v>36</v>
      </c>
      <c r="M80" s="12">
        <v>12</v>
      </c>
      <c r="N80" s="12" t="s">
        <v>29</v>
      </c>
      <c r="O80" s="12">
        <v>5</v>
      </c>
    </row>
    <row r="81" spans="1:15">
      <c r="A81" s="11">
        <v>6002</v>
      </c>
      <c r="B81" s="13" t="s">
        <v>99</v>
      </c>
      <c r="C81" s="12">
        <v>35</v>
      </c>
      <c r="D81" s="12">
        <v>24</v>
      </c>
      <c r="E81" s="12">
        <v>7</v>
      </c>
      <c r="F81" s="12">
        <v>30</v>
      </c>
      <c r="G81" s="12">
        <v>5</v>
      </c>
      <c r="H81" s="12" t="s">
        <v>29</v>
      </c>
      <c r="I81" s="12">
        <v>3</v>
      </c>
      <c r="J81" s="12" t="s">
        <v>29</v>
      </c>
      <c r="K81" s="12">
        <v>4</v>
      </c>
      <c r="L81" s="12">
        <v>18</v>
      </c>
      <c r="M81" s="12">
        <v>14</v>
      </c>
      <c r="N81" s="12" t="s">
        <v>29</v>
      </c>
      <c r="O81" s="12">
        <v>2</v>
      </c>
    </row>
    <row r="82" spans="1:15">
      <c r="A82" s="11">
        <v>6003</v>
      </c>
      <c r="B82" s="13" t="s">
        <v>41</v>
      </c>
      <c r="C82" s="12">
        <v>54</v>
      </c>
      <c r="D82" s="12">
        <v>35</v>
      </c>
      <c r="E82" s="12">
        <v>7</v>
      </c>
      <c r="F82" s="12">
        <v>40</v>
      </c>
      <c r="G82" s="12">
        <v>6</v>
      </c>
      <c r="H82" s="12">
        <v>1</v>
      </c>
      <c r="I82" s="12" t="s">
        <v>29</v>
      </c>
      <c r="J82" s="12" t="s">
        <v>29</v>
      </c>
      <c r="K82" s="12">
        <v>4</v>
      </c>
      <c r="L82" s="12">
        <v>10</v>
      </c>
      <c r="M82" s="12">
        <v>8</v>
      </c>
      <c r="N82" s="12" t="s">
        <v>29</v>
      </c>
      <c r="O82" s="12">
        <v>2</v>
      </c>
    </row>
    <row r="83" spans="1:15">
      <c r="A83" s="11">
        <v>6004</v>
      </c>
      <c r="B83" s="13" t="s">
        <v>100</v>
      </c>
      <c r="C83" s="12">
        <v>70</v>
      </c>
      <c r="D83" s="12">
        <v>54</v>
      </c>
      <c r="E83" s="12">
        <v>8</v>
      </c>
      <c r="F83" s="12">
        <v>58</v>
      </c>
      <c r="G83" s="12">
        <v>13</v>
      </c>
      <c r="H83" s="12" t="s">
        <v>29</v>
      </c>
      <c r="I83" s="12">
        <v>4</v>
      </c>
      <c r="J83" s="12" t="s">
        <v>29</v>
      </c>
      <c r="K83" s="12">
        <v>5</v>
      </c>
      <c r="L83" s="12">
        <v>17</v>
      </c>
      <c r="M83" s="12">
        <v>10</v>
      </c>
      <c r="N83" s="12" t="s">
        <v>29</v>
      </c>
      <c r="O83" s="12">
        <v>1</v>
      </c>
    </row>
    <row r="84" spans="1:15">
      <c r="A84" s="11">
        <v>6005</v>
      </c>
      <c r="B84" s="13" t="s">
        <v>101</v>
      </c>
      <c r="C84" s="12">
        <v>42</v>
      </c>
      <c r="D84" s="12">
        <v>24</v>
      </c>
      <c r="E84" s="12">
        <v>2</v>
      </c>
      <c r="F84" s="12">
        <v>27</v>
      </c>
      <c r="G84" s="12">
        <v>2</v>
      </c>
      <c r="H84" s="12" t="s">
        <v>29</v>
      </c>
      <c r="I84" s="12">
        <v>2</v>
      </c>
      <c r="J84" s="12" t="s">
        <v>29</v>
      </c>
      <c r="K84" s="12">
        <v>2</v>
      </c>
      <c r="L84" s="12">
        <v>6</v>
      </c>
      <c r="M84" s="12">
        <v>2</v>
      </c>
      <c r="N84" s="12" t="s">
        <v>29</v>
      </c>
      <c r="O84" s="12">
        <v>1</v>
      </c>
    </row>
    <row r="85" spans="1:15">
      <c r="A85" s="11">
        <v>6006</v>
      </c>
      <c r="B85" s="13" t="s">
        <v>102</v>
      </c>
      <c r="C85" s="12">
        <v>83</v>
      </c>
      <c r="D85" s="12">
        <v>61</v>
      </c>
      <c r="E85" s="12">
        <v>16</v>
      </c>
      <c r="F85" s="12">
        <v>61</v>
      </c>
      <c r="G85" s="12">
        <v>7</v>
      </c>
      <c r="H85" s="12" t="s">
        <v>29</v>
      </c>
      <c r="I85" s="12">
        <v>1</v>
      </c>
      <c r="J85" s="12" t="s">
        <v>29</v>
      </c>
      <c r="K85" s="12">
        <v>9</v>
      </c>
      <c r="L85" s="12">
        <v>7</v>
      </c>
      <c r="M85" s="12">
        <v>5</v>
      </c>
      <c r="N85" s="12" t="s">
        <v>29</v>
      </c>
      <c r="O85" s="12" t="s">
        <v>29</v>
      </c>
    </row>
    <row r="86" spans="1:15">
      <c r="A86" s="11">
        <v>6007</v>
      </c>
      <c r="B86" s="13" t="s">
        <v>103</v>
      </c>
      <c r="C86" s="12">
        <v>29</v>
      </c>
      <c r="D86" s="12">
        <v>21</v>
      </c>
      <c r="E86" s="12">
        <v>5</v>
      </c>
      <c r="F86" s="12">
        <v>24</v>
      </c>
      <c r="G86" s="12">
        <v>3</v>
      </c>
      <c r="H86" s="12" t="s">
        <v>29</v>
      </c>
      <c r="I86" s="12">
        <v>1</v>
      </c>
      <c r="J86" s="12" t="s">
        <v>29</v>
      </c>
      <c r="K86" s="12">
        <v>3</v>
      </c>
      <c r="L86" s="12">
        <v>13</v>
      </c>
      <c r="M86" s="12">
        <v>6</v>
      </c>
      <c r="N86" s="12" t="s">
        <v>29</v>
      </c>
      <c r="O86" s="12" t="s">
        <v>29</v>
      </c>
    </row>
    <row r="87" spans="1:15">
      <c r="A87" s="11">
        <v>6101</v>
      </c>
      <c r="B87" s="13" t="s">
        <v>105</v>
      </c>
      <c r="C87" s="12">
        <v>183</v>
      </c>
      <c r="D87" s="12">
        <v>99</v>
      </c>
      <c r="E87" s="12">
        <v>20</v>
      </c>
      <c r="F87" s="12">
        <v>131</v>
      </c>
      <c r="G87" s="12">
        <v>14</v>
      </c>
      <c r="H87" s="12">
        <v>2</v>
      </c>
      <c r="I87" s="12">
        <v>5</v>
      </c>
      <c r="J87" s="12" t="s">
        <v>29</v>
      </c>
      <c r="K87" s="12">
        <v>7</v>
      </c>
      <c r="L87" s="12">
        <v>41</v>
      </c>
      <c r="M87" s="12">
        <v>30</v>
      </c>
      <c r="N87" s="12" t="s">
        <v>29</v>
      </c>
      <c r="O87" s="12">
        <v>2</v>
      </c>
    </row>
    <row r="88" spans="1:15">
      <c r="A88" s="11">
        <v>6102</v>
      </c>
      <c r="B88" s="13" t="s">
        <v>106</v>
      </c>
      <c r="C88" s="12">
        <v>52</v>
      </c>
      <c r="D88" s="12">
        <v>36</v>
      </c>
      <c r="E88" s="12">
        <v>10</v>
      </c>
      <c r="F88" s="12">
        <v>42</v>
      </c>
      <c r="G88" s="12">
        <v>9</v>
      </c>
      <c r="H88" s="12">
        <v>2</v>
      </c>
      <c r="I88" s="12" t="s">
        <v>29</v>
      </c>
      <c r="J88" s="12" t="s">
        <v>29</v>
      </c>
      <c r="K88" s="12">
        <v>5</v>
      </c>
      <c r="L88" s="12">
        <v>16</v>
      </c>
      <c r="M88" s="12">
        <v>8</v>
      </c>
      <c r="N88" s="12" t="s">
        <v>29</v>
      </c>
      <c r="O88" s="12">
        <v>3</v>
      </c>
    </row>
    <row r="89" spans="1:15">
      <c r="A89" s="11">
        <v>6103</v>
      </c>
      <c r="B89" s="13" t="s">
        <v>107</v>
      </c>
      <c r="C89" s="12">
        <v>116</v>
      </c>
      <c r="D89" s="12">
        <v>57</v>
      </c>
      <c r="E89" s="12">
        <v>3</v>
      </c>
      <c r="F89" s="12">
        <v>51</v>
      </c>
      <c r="G89" s="12">
        <v>3</v>
      </c>
      <c r="H89" s="12" t="s">
        <v>29</v>
      </c>
      <c r="I89" s="12" t="s">
        <v>29</v>
      </c>
      <c r="J89" s="12" t="s">
        <v>29</v>
      </c>
      <c r="K89" s="12">
        <v>1</v>
      </c>
      <c r="L89" s="12">
        <v>15</v>
      </c>
      <c r="M89" s="12">
        <v>8</v>
      </c>
      <c r="N89" s="12" t="s">
        <v>29</v>
      </c>
      <c r="O89" s="12">
        <v>1</v>
      </c>
    </row>
    <row r="90" spans="1:15">
      <c r="A90" s="11">
        <v>6104</v>
      </c>
      <c r="B90" s="13" t="s">
        <v>108</v>
      </c>
      <c r="C90" s="12">
        <v>70</v>
      </c>
      <c r="D90" s="12">
        <v>41</v>
      </c>
      <c r="E90" s="12">
        <v>8</v>
      </c>
      <c r="F90" s="12">
        <v>58</v>
      </c>
      <c r="G90" s="12">
        <v>11</v>
      </c>
      <c r="H90" s="12">
        <v>1</v>
      </c>
      <c r="I90" s="12">
        <v>1</v>
      </c>
      <c r="J90" s="12" t="s">
        <v>29</v>
      </c>
      <c r="K90" s="12">
        <v>10</v>
      </c>
      <c r="L90" s="12">
        <v>17</v>
      </c>
      <c r="M90" s="12">
        <v>6</v>
      </c>
      <c r="N90" s="12" t="s">
        <v>29</v>
      </c>
      <c r="O90" s="12">
        <v>2</v>
      </c>
    </row>
    <row r="91" spans="1:15">
      <c r="A91" s="11">
        <v>6201</v>
      </c>
      <c r="B91" s="13" t="s">
        <v>110</v>
      </c>
      <c r="C91" s="12">
        <v>92</v>
      </c>
      <c r="D91" s="12">
        <v>39</v>
      </c>
      <c r="E91" s="12">
        <v>5</v>
      </c>
      <c r="F91" s="12">
        <v>61</v>
      </c>
      <c r="G91" s="12">
        <v>5</v>
      </c>
      <c r="H91" s="12">
        <v>1</v>
      </c>
      <c r="I91" s="12">
        <v>3</v>
      </c>
      <c r="J91" s="12" t="s">
        <v>29</v>
      </c>
      <c r="K91" s="12">
        <v>1</v>
      </c>
      <c r="L91" s="12">
        <v>6</v>
      </c>
      <c r="M91" s="12">
        <v>6</v>
      </c>
      <c r="N91" s="12" t="s">
        <v>29</v>
      </c>
      <c r="O91" s="12">
        <v>3</v>
      </c>
    </row>
    <row r="92" spans="1:15">
      <c r="A92" s="11">
        <v>6202</v>
      </c>
      <c r="B92" s="13" t="s">
        <v>111</v>
      </c>
      <c r="C92" s="12">
        <v>85</v>
      </c>
      <c r="D92" s="12">
        <v>56</v>
      </c>
      <c r="E92" s="12">
        <v>20</v>
      </c>
      <c r="F92" s="12">
        <v>70</v>
      </c>
      <c r="G92" s="12">
        <v>50</v>
      </c>
      <c r="H92" s="12" t="s">
        <v>29</v>
      </c>
      <c r="I92" s="12">
        <v>1</v>
      </c>
      <c r="J92" s="12" t="s">
        <v>29</v>
      </c>
      <c r="K92" s="12">
        <v>6</v>
      </c>
      <c r="L92" s="12">
        <v>10</v>
      </c>
      <c r="M92" s="12">
        <v>3</v>
      </c>
      <c r="N92" s="12" t="s">
        <v>29</v>
      </c>
      <c r="O92" s="12">
        <v>5</v>
      </c>
    </row>
    <row r="93" spans="1:15">
      <c r="A93" s="11">
        <v>6203</v>
      </c>
      <c r="B93" s="13" t="s">
        <v>112</v>
      </c>
      <c r="C93" s="12">
        <v>58</v>
      </c>
      <c r="D93" s="12">
        <v>33</v>
      </c>
      <c r="E93" s="12">
        <v>8</v>
      </c>
      <c r="F93" s="12">
        <v>48</v>
      </c>
      <c r="G93" s="12">
        <v>19</v>
      </c>
      <c r="H93" s="12" t="s">
        <v>29</v>
      </c>
      <c r="I93" s="12" t="s">
        <v>29</v>
      </c>
      <c r="J93" s="12" t="s">
        <v>29</v>
      </c>
      <c r="K93" s="12">
        <v>3</v>
      </c>
      <c r="L93" s="12">
        <v>5</v>
      </c>
      <c r="M93" s="12">
        <v>3</v>
      </c>
      <c r="N93" s="12" t="s">
        <v>29</v>
      </c>
      <c r="O93" s="12">
        <v>4</v>
      </c>
    </row>
    <row r="94" spans="1:15">
      <c r="A94" s="11">
        <v>6204</v>
      </c>
      <c r="B94" s="13" t="s">
        <v>113</v>
      </c>
      <c r="C94" s="12">
        <v>76</v>
      </c>
      <c r="D94" s="12">
        <v>46</v>
      </c>
      <c r="E94" s="12">
        <v>4</v>
      </c>
      <c r="F94" s="12">
        <v>55</v>
      </c>
      <c r="G94" s="12">
        <v>11</v>
      </c>
      <c r="H94" s="12" t="s">
        <v>29</v>
      </c>
      <c r="I94" s="12" t="s">
        <v>29</v>
      </c>
      <c r="J94" s="12" t="s">
        <v>29</v>
      </c>
      <c r="K94" s="12">
        <v>2</v>
      </c>
      <c r="L94" s="12">
        <v>9</v>
      </c>
      <c r="M94" s="12">
        <v>4</v>
      </c>
      <c r="N94" s="12" t="s">
        <v>29</v>
      </c>
      <c r="O94" s="12" t="s">
        <v>29</v>
      </c>
    </row>
    <row r="95" spans="1:15">
      <c r="A95" s="11">
        <v>6205</v>
      </c>
      <c r="B95" s="13" t="s">
        <v>114</v>
      </c>
      <c r="C95" s="12">
        <v>46</v>
      </c>
      <c r="D95" s="12">
        <v>26</v>
      </c>
      <c r="E95" s="12">
        <v>3</v>
      </c>
      <c r="F95" s="12">
        <v>37</v>
      </c>
      <c r="G95" s="12">
        <v>2</v>
      </c>
      <c r="H95" s="12" t="s">
        <v>29</v>
      </c>
      <c r="I95" s="12" t="s">
        <v>29</v>
      </c>
      <c r="J95" s="12" t="s">
        <v>29</v>
      </c>
      <c r="K95" s="12" t="s">
        <v>29</v>
      </c>
      <c r="L95" s="12">
        <v>2</v>
      </c>
      <c r="M95" s="12">
        <v>2</v>
      </c>
      <c r="N95" s="12">
        <v>1</v>
      </c>
      <c r="O95" s="12" t="s">
        <v>29</v>
      </c>
    </row>
    <row r="96" spans="1:15">
      <c r="A96" s="11">
        <v>6206</v>
      </c>
      <c r="B96" s="13" t="s">
        <v>115</v>
      </c>
      <c r="C96" s="12">
        <v>25</v>
      </c>
      <c r="D96" s="12">
        <v>11</v>
      </c>
      <c r="E96" s="12">
        <v>1</v>
      </c>
      <c r="F96" s="12">
        <v>21</v>
      </c>
      <c r="G96" s="12">
        <v>1</v>
      </c>
      <c r="H96" s="12" t="s">
        <v>29</v>
      </c>
      <c r="I96" s="12" t="s">
        <v>29</v>
      </c>
      <c r="J96" s="12">
        <v>1</v>
      </c>
      <c r="K96" s="12" t="s">
        <v>29</v>
      </c>
      <c r="L96" s="12">
        <v>2</v>
      </c>
      <c r="M96" s="12" t="s">
        <v>29</v>
      </c>
      <c r="N96" s="12" t="s">
        <v>29</v>
      </c>
      <c r="O96" s="12">
        <v>2</v>
      </c>
    </row>
    <row r="97" spans="1:15">
      <c r="A97" s="11">
        <v>6207</v>
      </c>
      <c r="B97" s="13" t="s">
        <v>116</v>
      </c>
      <c r="C97" s="12">
        <v>30</v>
      </c>
      <c r="D97" s="12">
        <v>13</v>
      </c>
      <c r="E97" s="12" t="s">
        <v>29</v>
      </c>
      <c r="F97" s="12">
        <v>18</v>
      </c>
      <c r="G97" s="12" t="s">
        <v>29</v>
      </c>
      <c r="H97" s="12" t="s">
        <v>29</v>
      </c>
      <c r="I97" s="12" t="s">
        <v>29</v>
      </c>
      <c r="J97" s="12" t="s">
        <v>29</v>
      </c>
      <c r="K97" s="12" t="s">
        <v>29</v>
      </c>
      <c r="L97" s="12">
        <v>1</v>
      </c>
      <c r="M97" s="12">
        <v>1</v>
      </c>
      <c r="N97" s="12" t="s">
        <v>29</v>
      </c>
      <c r="O97" s="12" t="s">
        <v>29</v>
      </c>
    </row>
    <row r="98" spans="1:15">
      <c r="A98" s="11">
        <v>6301</v>
      </c>
      <c r="B98" s="13" t="s">
        <v>118</v>
      </c>
      <c r="C98" s="12">
        <v>160</v>
      </c>
      <c r="D98" s="12">
        <v>98</v>
      </c>
      <c r="E98" s="12">
        <v>5</v>
      </c>
      <c r="F98" s="12">
        <v>104</v>
      </c>
      <c r="G98" s="12">
        <v>8</v>
      </c>
      <c r="H98" s="12" t="s">
        <v>29</v>
      </c>
      <c r="I98" s="12" t="s">
        <v>29</v>
      </c>
      <c r="J98" s="12" t="s">
        <v>29</v>
      </c>
      <c r="K98" s="12">
        <v>3</v>
      </c>
      <c r="L98" s="12">
        <v>2</v>
      </c>
      <c r="M98" s="12">
        <v>2</v>
      </c>
      <c r="N98" s="12" t="s">
        <v>29</v>
      </c>
      <c r="O98" s="12">
        <v>1</v>
      </c>
    </row>
    <row r="99" spans="1:15">
      <c r="A99" s="11">
        <v>6302</v>
      </c>
      <c r="B99" s="13" t="s">
        <v>53</v>
      </c>
      <c r="C99" s="12">
        <v>53</v>
      </c>
      <c r="D99" s="12">
        <v>36</v>
      </c>
      <c r="E99" s="12">
        <v>3</v>
      </c>
      <c r="F99" s="12">
        <v>40</v>
      </c>
      <c r="G99" s="12">
        <v>3</v>
      </c>
      <c r="H99" s="12" t="s">
        <v>29</v>
      </c>
      <c r="I99" s="12">
        <v>1</v>
      </c>
      <c r="J99" s="12" t="s">
        <v>29</v>
      </c>
      <c r="K99" s="12">
        <v>1</v>
      </c>
      <c r="L99" s="12">
        <v>4</v>
      </c>
      <c r="M99" s="12">
        <v>3</v>
      </c>
      <c r="N99" s="12" t="s">
        <v>29</v>
      </c>
      <c r="O99" s="12">
        <v>1</v>
      </c>
    </row>
    <row r="100" spans="1:15">
      <c r="A100" s="11">
        <v>6303</v>
      </c>
      <c r="B100" s="13" t="s">
        <v>119</v>
      </c>
      <c r="C100" s="12">
        <v>27</v>
      </c>
      <c r="D100" s="12">
        <v>15</v>
      </c>
      <c r="E100" s="12">
        <v>1</v>
      </c>
      <c r="F100" s="12">
        <v>20</v>
      </c>
      <c r="G100" s="12">
        <v>1</v>
      </c>
      <c r="H100" s="12" t="s">
        <v>29</v>
      </c>
      <c r="I100" s="12" t="s">
        <v>29</v>
      </c>
      <c r="J100" s="12" t="s">
        <v>29</v>
      </c>
      <c r="K100" s="12" t="s">
        <v>29</v>
      </c>
      <c r="L100" s="12">
        <v>1</v>
      </c>
      <c r="M100" s="12" t="s">
        <v>29</v>
      </c>
      <c r="N100" s="12" t="s">
        <v>29</v>
      </c>
      <c r="O100" s="12" t="s">
        <v>29</v>
      </c>
    </row>
    <row r="101" spans="1:15">
      <c r="A101" s="11">
        <v>6401</v>
      </c>
      <c r="B101" s="13" t="s">
        <v>121</v>
      </c>
      <c r="C101" s="12">
        <v>2150</v>
      </c>
      <c r="D101" s="12">
        <v>1607</v>
      </c>
      <c r="E101" s="12">
        <v>339</v>
      </c>
      <c r="F101" s="12">
        <v>1896</v>
      </c>
      <c r="G101" s="12">
        <v>1394</v>
      </c>
      <c r="H101" s="12">
        <v>7</v>
      </c>
      <c r="I101" s="12">
        <v>15</v>
      </c>
      <c r="J101" s="12">
        <v>1</v>
      </c>
      <c r="K101" s="12">
        <v>109</v>
      </c>
      <c r="L101" s="12">
        <v>416</v>
      </c>
      <c r="M101" s="12">
        <v>151</v>
      </c>
      <c r="N101" s="12">
        <v>1</v>
      </c>
      <c r="O101" s="12">
        <v>17</v>
      </c>
    </row>
    <row r="102" spans="1:15">
      <c r="A102" s="11">
        <v>6403</v>
      </c>
      <c r="B102" s="13" t="s">
        <v>122</v>
      </c>
      <c r="C102" s="12">
        <v>621</v>
      </c>
      <c r="D102" s="12">
        <v>503</v>
      </c>
      <c r="E102" s="12">
        <v>156</v>
      </c>
      <c r="F102" s="12">
        <v>553</v>
      </c>
      <c r="G102" s="12">
        <v>420</v>
      </c>
      <c r="H102" s="12">
        <v>2</v>
      </c>
      <c r="I102" s="12">
        <v>9</v>
      </c>
      <c r="J102" s="12" t="s">
        <v>29</v>
      </c>
      <c r="K102" s="12">
        <v>43</v>
      </c>
      <c r="L102" s="12">
        <v>120</v>
      </c>
      <c r="M102" s="12">
        <v>47</v>
      </c>
      <c r="N102" s="12">
        <v>1</v>
      </c>
      <c r="O102" s="12">
        <v>12</v>
      </c>
    </row>
    <row r="103" spans="1:15">
      <c r="A103" s="11">
        <v>6501</v>
      </c>
      <c r="B103" s="13" t="s">
        <v>124</v>
      </c>
      <c r="C103" s="12">
        <v>376</v>
      </c>
      <c r="D103" s="12">
        <v>285</v>
      </c>
      <c r="E103" s="12">
        <v>52</v>
      </c>
      <c r="F103" s="12">
        <v>339</v>
      </c>
      <c r="G103" s="12">
        <v>188</v>
      </c>
      <c r="H103" s="12" t="s">
        <v>29</v>
      </c>
      <c r="I103" s="12">
        <v>4</v>
      </c>
      <c r="J103" s="12" t="s">
        <v>29</v>
      </c>
      <c r="K103" s="12">
        <v>11</v>
      </c>
      <c r="L103" s="12">
        <v>42</v>
      </c>
      <c r="M103" s="12">
        <v>19</v>
      </c>
      <c r="N103" s="12">
        <v>1</v>
      </c>
      <c r="O103" s="12">
        <v>8</v>
      </c>
    </row>
    <row r="104" spans="1:15">
      <c r="A104" s="11">
        <v>6503</v>
      </c>
      <c r="B104" s="13" t="s">
        <v>125</v>
      </c>
      <c r="C104" s="12">
        <v>87</v>
      </c>
      <c r="D104" s="12">
        <v>58</v>
      </c>
      <c r="E104" s="12">
        <v>4</v>
      </c>
      <c r="F104" s="12">
        <v>71</v>
      </c>
      <c r="G104" s="12">
        <v>28</v>
      </c>
      <c r="H104" s="12" t="s">
        <v>29</v>
      </c>
      <c r="I104" s="12" t="s">
        <v>29</v>
      </c>
      <c r="J104" s="12" t="s">
        <v>29</v>
      </c>
      <c r="K104" s="12">
        <v>3</v>
      </c>
      <c r="L104" s="12">
        <v>6</v>
      </c>
      <c r="M104" s="12">
        <v>5</v>
      </c>
      <c r="N104" s="12" t="s">
        <v>29</v>
      </c>
      <c r="O104" s="12">
        <v>3</v>
      </c>
    </row>
    <row r="105" spans="1:15">
      <c r="A105" s="11">
        <v>6505</v>
      </c>
      <c r="B105" s="13" t="s">
        <v>126</v>
      </c>
      <c r="C105" s="12">
        <v>32</v>
      </c>
      <c r="D105" s="12">
        <v>26</v>
      </c>
      <c r="E105" s="12">
        <v>4</v>
      </c>
      <c r="F105" s="12">
        <v>30</v>
      </c>
      <c r="G105" s="12">
        <v>12</v>
      </c>
      <c r="H105" s="12" t="s">
        <v>29</v>
      </c>
      <c r="I105" s="12" t="s">
        <v>29</v>
      </c>
      <c r="J105" s="12" t="s">
        <v>29</v>
      </c>
      <c r="K105" s="12">
        <v>1</v>
      </c>
      <c r="L105" s="12">
        <v>2</v>
      </c>
      <c r="M105" s="12">
        <v>1</v>
      </c>
      <c r="N105" s="12" t="s">
        <v>29</v>
      </c>
      <c r="O105" s="12">
        <v>1</v>
      </c>
    </row>
    <row r="106" spans="1:15">
      <c r="A106" s="11">
        <v>6594</v>
      </c>
      <c r="B106" s="13" t="s">
        <v>127</v>
      </c>
      <c r="C106" s="12">
        <v>1</v>
      </c>
      <c r="D106" s="12" t="s">
        <v>29</v>
      </c>
      <c r="E106" s="12" t="s">
        <v>29</v>
      </c>
      <c r="F106" s="12">
        <v>1</v>
      </c>
      <c r="G106" s="12" t="s">
        <v>29</v>
      </c>
      <c r="H106" s="12" t="s">
        <v>29</v>
      </c>
      <c r="I106" s="12" t="s">
        <v>29</v>
      </c>
      <c r="J106" s="12" t="s">
        <v>29</v>
      </c>
      <c r="K106" s="12" t="s">
        <v>29</v>
      </c>
      <c r="L106" s="12" t="s">
        <v>29</v>
      </c>
      <c r="M106" s="12" t="s">
        <v>29</v>
      </c>
      <c r="N106" s="12" t="s">
        <v>29</v>
      </c>
      <c r="O106" s="12" t="s">
        <v>29</v>
      </c>
    </row>
    <row r="107" spans="1:15">
      <c r="A107" s="11">
        <v>6595</v>
      </c>
      <c r="B107" s="13" t="s">
        <v>128</v>
      </c>
      <c r="C107" s="12">
        <v>1</v>
      </c>
      <c r="D107" s="12" t="s">
        <v>29</v>
      </c>
      <c r="E107" s="12" t="s">
        <v>29</v>
      </c>
      <c r="F107" s="12" t="s">
        <v>29</v>
      </c>
      <c r="G107" s="12" t="s">
        <v>29</v>
      </c>
      <c r="H107" s="12" t="s">
        <v>29</v>
      </c>
      <c r="I107" s="12" t="s">
        <v>29</v>
      </c>
      <c r="J107" s="12" t="s">
        <v>29</v>
      </c>
      <c r="K107" s="12" t="s">
        <v>29</v>
      </c>
      <c r="L107" s="12" t="s">
        <v>29</v>
      </c>
      <c r="M107" s="12" t="s">
        <v>29</v>
      </c>
      <c r="N107" s="12" t="s">
        <v>29</v>
      </c>
      <c r="O107" s="12" t="s">
        <v>29</v>
      </c>
    </row>
    <row r="108" spans="1:15">
      <c r="A108" s="11">
        <v>6597</v>
      </c>
      <c r="B108" s="13" t="s">
        <v>129</v>
      </c>
      <c r="C108" s="12">
        <v>425</v>
      </c>
      <c r="D108" s="12">
        <v>281</v>
      </c>
      <c r="E108" s="12">
        <v>13</v>
      </c>
      <c r="F108" s="12">
        <v>367</v>
      </c>
      <c r="G108" s="12">
        <v>69</v>
      </c>
      <c r="H108" s="12" t="s">
        <v>29</v>
      </c>
      <c r="I108" s="12" t="s">
        <v>29</v>
      </c>
      <c r="J108" s="12" t="s">
        <v>29</v>
      </c>
      <c r="K108" s="12">
        <v>4</v>
      </c>
      <c r="L108" s="12">
        <v>19</v>
      </c>
      <c r="M108" s="12">
        <v>23</v>
      </c>
      <c r="N108" s="12" t="s">
        <v>29</v>
      </c>
      <c r="O108" s="12">
        <v>1</v>
      </c>
    </row>
    <row r="109" spans="1:15">
      <c r="A109" s="11">
        <v>6598</v>
      </c>
      <c r="B109" s="13" t="s">
        <v>130</v>
      </c>
      <c r="C109" s="12">
        <v>49</v>
      </c>
      <c r="D109" s="12">
        <v>39</v>
      </c>
      <c r="E109" s="12">
        <v>1</v>
      </c>
      <c r="F109" s="12">
        <v>44</v>
      </c>
      <c r="G109" s="12">
        <v>21</v>
      </c>
      <c r="H109" s="12" t="s">
        <v>29</v>
      </c>
      <c r="I109" s="12" t="s">
        <v>29</v>
      </c>
      <c r="J109" s="12" t="s">
        <v>29</v>
      </c>
      <c r="K109" s="12">
        <v>1</v>
      </c>
      <c r="L109" s="12">
        <v>5</v>
      </c>
      <c r="M109" s="12">
        <v>2</v>
      </c>
      <c r="N109" s="12" t="s">
        <v>29</v>
      </c>
      <c r="O109" s="12" t="s">
        <v>29</v>
      </c>
    </row>
    <row r="110" spans="1: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>
      <c r="A111" s="6" t="s">
        <v>131</v>
      </c>
    </row>
  </sheetData>
  <mergeCells count="15"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  <mergeCell ref="F10:F12"/>
    <mergeCell ref="A10:A12"/>
    <mergeCell ref="B10:B12"/>
    <mergeCell ref="C10:C12"/>
    <mergeCell ref="D10:D12"/>
    <mergeCell ref="E10:E12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sindy</cp:lastModifiedBy>
  <dcterms:created xsi:type="dcterms:W3CDTF">2013-12-03T16:36:37Z</dcterms:created>
  <dcterms:modified xsi:type="dcterms:W3CDTF">2014-01-22T16:39:13Z</dcterms:modified>
</cp:coreProperties>
</file>