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14FE8DD0-0D90-408F-ACDA-88626E43DBF5}" xr6:coauthVersionLast="47" xr6:coauthVersionMax="47" xr10:uidLastSave="{00000000-0000-0000-0000-000000000000}"/>
  <workbookProtection workbookAlgorithmName="SHA-512" workbookHashValue="xYWZ1bPowPQBwC2seIAzfjr0iNidbJLo0JCbv21+Qip86hC73a6HRl65wuDWtfROxPI+PzZ9CMvXK2lf0YcyKQ==" workbookSaltValue="CTqLAm4EsjT+aDWsvcizgA=="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s="1"/>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35" i="3" l="1"/>
  <c r="G35" i="3" s="1"/>
  <c r="F86" i="7"/>
  <c r="F101" i="6"/>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<sst xmlns="http://schemas.openxmlformats.org/spreadsheetml/2006/main" count="1542" uniqueCount="554">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</sst>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9">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24" fillId="0" borderId="17" xfId="0" applyFont="1" applyBorder="1" applyAlignment="1">
      <alignment horizontal="lef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c:v>
                </c:pt>
                <c:pt idx="1">
                  <c:v>0.62124999999999997</c:v>
                </c:pt>
                <c:pt idx="2">
                  <c:v>0.33333333333333331</c:v>
                </c:pt>
                <c:pt idx="3">
                  <c:v>0.38542500000000002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0.33333333333333331</c:v>
                </c:pt>
                <c:pt idx="1">
                  <c:v>0.28791666666666665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5.5555555555555559E-2</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0.27083750000000001</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0.14583333333333331</c:v>
                </c:pt>
                <c:pt idx="3">
                  <c:v>4.1666666666666664E-2</c:v>
                </c:pt>
                <c:pt idx="4">
                  <c:v>5.5E-2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946956758714257"/>
          <c:y val="0.11106226596887502"/>
          <c:w val="0.47173196529061728"/>
          <c:h val="0.79024227874176012"/>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0C0F-4AEA-B255-366B604A3354}"/>
              </c:ext>
            </c:extLst>
          </c:dPt>
          <c:dLbls>
            <c:dLbl>
              <c:idx val="0"/>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7C98483A-B072-4C91-8BC2-E2FD9926ECC4}">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F0EB8BB4-7622-4CB5-9AD7-7B1854474BF3}">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420B1029-8154-48AD-9E83-0D6093590BD2}">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82" zoomScaleNormal="85" zoomScaleSheetLayoutView="115" workbookViewId="0">
      <selection activeCell="G15" sqref="G15"/>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3"/>
      <c r="B1" s="184"/>
      <c r="C1" s="184"/>
      <c r="D1" s="184"/>
      <c r="E1" s="184"/>
      <c r="F1" s="184"/>
      <c r="G1" s="184"/>
      <c r="H1" s="184"/>
      <c r="I1" s="185"/>
    </row>
    <row r="2" spans="1:9" ht="17.45" customHeight="1" x14ac:dyDescent="0.3">
      <c r="A2" s="186" t="s">
        <v>0</v>
      </c>
      <c r="B2" s="187"/>
      <c r="C2" s="187"/>
      <c r="D2" s="187"/>
      <c r="E2" s="187"/>
      <c r="F2" s="187"/>
      <c r="G2" s="187"/>
      <c r="H2" s="187"/>
      <c r="I2" s="188"/>
    </row>
    <row r="3" spans="1:9" ht="17.45" customHeight="1" x14ac:dyDescent="0.3">
      <c r="A3" s="186" t="s">
        <v>1</v>
      </c>
      <c r="B3" s="187"/>
      <c r="C3" s="187"/>
      <c r="D3" s="187"/>
      <c r="E3" s="187"/>
      <c r="F3" s="187"/>
      <c r="G3" s="187"/>
      <c r="H3" s="187"/>
      <c r="I3" s="188"/>
    </row>
    <row r="4" spans="1:9" ht="17.45" customHeight="1" x14ac:dyDescent="0.3">
      <c r="A4" s="186" t="s">
        <v>2</v>
      </c>
      <c r="B4" s="187"/>
      <c r="C4" s="187"/>
      <c r="D4" s="187"/>
      <c r="E4" s="187"/>
      <c r="F4" s="187"/>
      <c r="G4" s="187"/>
      <c r="H4" s="187"/>
      <c r="I4" s="188"/>
    </row>
    <row r="5" spans="1:9" ht="17.45" customHeight="1" x14ac:dyDescent="0.3">
      <c r="A5" s="186">
        <v>2025</v>
      </c>
      <c r="B5" s="187"/>
      <c r="C5" s="187"/>
      <c r="D5" s="187"/>
      <c r="E5" s="187"/>
      <c r="F5" s="187"/>
      <c r="G5" s="187"/>
      <c r="H5" s="187"/>
      <c r="I5" s="188"/>
    </row>
    <row r="6" spans="1:9" ht="15" customHeight="1" x14ac:dyDescent="0.25">
      <c r="A6" s="171"/>
      <c r="B6" s="172"/>
      <c r="C6" s="172"/>
      <c r="D6" s="172"/>
      <c r="E6" s="172"/>
      <c r="F6" s="172"/>
      <c r="G6" s="172"/>
      <c r="H6" s="172"/>
      <c r="I6" s="173"/>
    </row>
    <row r="7" spans="1:9" ht="15.75" x14ac:dyDescent="0.25">
      <c r="A7" s="174" t="s">
        <v>3</v>
      </c>
      <c r="B7" s="175"/>
      <c r="C7" s="175"/>
      <c r="D7" s="175"/>
      <c r="E7" s="175"/>
      <c r="F7" s="175"/>
      <c r="G7" s="175"/>
      <c r="H7" s="175"/>
      <c r="I7" s="176"/>
    </row>
    <row r="8" spans="1:9" ht="15.75" x14ac:dyDescent="0.25">
      <c r="A8" s="177"/>
      <c r="B8" s="178"/>
      <c r="C8" s="178"/>
      <c r="D8" s="178"/>
      <c r="E8" s="178"/>
      <c r="F8" s="178"/>
      <c r="G8" s="178"/>
      <c r="H8" s="178"/>
      <c r="I8" s="179"/>
    </row>
    <row r="9" spans="1:9" ht="23.25" customHeight="1" thickBot="1" x14ac:dyDescent="0.3">
      <c r="A9" s="180" t="s">
        <v>45</v>
      </c>
      <c r="B9" s="181"/>
      <c r="C9" s="181"/>
      <c r="D9" s="181"/>
      <c r="E9" s="181"/>
      <c r="F9" s="181"/>
      <c r="G9" s="181"/>
      <c r="H9" s="181"/>
      <c r="I9" s="182"/>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gH7MQ4BL9Oa7zckPKGOydLkn97XCrp0bbAu/09UaM2UjGYAQYp0sFIeDirNsEBNqqvxmUd1vM2rO28+002sWwA==" saltValue="LCOyRij14jToi19Qh4CCH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3"/>
  <sheetViews>
    <sheetView showGridLines="0" topLeftCell="A21" zoomScale="85" zoomScaleNormal="85" workbookViewId="0">
      <selection activeCell="A32" sqref="A32:XFD38"/>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3"/>
      <c r="B1" s="189"/>
      <c r="C1" s="189"/>
      <c r="D1" s="189"/>
      <c r="E1" s="189"/>
      <c r="F1" s="189"/>
      <c r="G1" s="189"/>
      <c r="H1" s="189"/>
      <c r="I1" s="189"/>
      <c r="J1" s="190"/>
    </row>
    <row r="2" spans="1:10" ht="18" customHeight="1" x14ac:dyDescent="0.3">
      <c r="A2" s="186" t="s">
        <v>0</v>
      </c>
      <c r="B2" s="187"/>
      <c r="C2" s="187"/>
      <c r="D2" s="187"/>
      <c r="E2" s="187"/>
      <c r="F2" s="187"/>
      <c r="G2" s="187"/>
      <c r="H2" s="187"/>
      <c r="I2" s="187"/>
      <c r="J2" s="191"/>
    </row>
    <row r="3" spans="1:10" ht="18" customHeight="1" x14ac:dyDescent="0.3">
      <c r="A3" s="186" t="s">
        <v>1</v>
      </c>
      <c r="B3" s="187"/>
      <c r="C3" s="187"/>
      <c r="D3" s="187"/>
      <c r="E3" s="187"/>
      <c r="F3" s="187"/>
      <c r="G3" s="187"/>
      <c r="H3" s="187"/>
      <c r="I3" s="187"/>
      <c r="J3" s="191"/>
    </row>
    <row r="4" spans="1:10" ht="18" customHeight="1" x14ac:dyDescent="0.3">
      <c r="A4" s="186" t="s">
        <v>2</v>
      </c>
      <c r="B4" s="187"/>
      <c r="C4" s="187"/>
      <c r="D4" s="187"/>
      <c r="E4" s="187"/>
      <c r="F4" s="187"/>
      <c r="G4" s="187"/>
      <c r="H4" s="187"/>
      <c r="I4" s="187"/>
      <c r="J4" s="191"/>
    </row>
    <row r="5" spans="1:10" ht="18" customHeight="1" x14ac:dyDescent="0.3">
      <c r="A5" s="186">
        <v>2025</v>
      </c>
      <c r="B5" s="187"/>
      <c r="C5" s="187"/>
      <c r="D5" s="187"/>
      <c r="E5" s="187"/>
      <c r="F5" s="187"/>
      <c r="G5" s="187"/>
      <c r="H5" s="187"/>
      <c r="I5" s="187"/>
      <c r="J5" s="191"/>
    </row>
    <row r="6" spans="1:10" ht="15.75" x14ac:dyDescent="0.25">
      <c r="A6" s="194"/>
      <c r="B6" s="195"/>
      <c r="C6" s="195"/>
      <c r="D6" s="195"/>
      <c r="E6" s="195"/>
      <c r="F6" s="195"/>
      <c r="G6" s="195"/>
      <c r="H6" s="195"/>
      <c r="I6" s="195"/>
      <c r="J6" s="196"/>
    </row>
    <row r="7" spans="1:10" ht="15.75" x14ac:dyDescent="0.25">
      <c r="A7" s="197" t="s">
        <v>3</v>
      </c>
      <c r="B7" s="178"/>
      <c r="C7" s="178"/>
      <c r="D7" s="178"/>
      <c r="E7" s="178"/>
      <c r="F7" s="178"/>
      <c r="G7" s="178"/>
      <c r="H7" s="178"/>
      <c r="I7" s="178"/>
      <c r="J7" s="179"/>
    </row>
    <row r="8" spans="1:10" ht="15.75" x14ac:dyDescent="0.25">
      <c r="A8" s="177"/>
      <c r="B8" s="178"/>
      <c r="C8" s="178"/>
      <c r="D8" s="178"/>
      <c r="E8" s="178"/>
      <c r="F8" s="178"/>
      <c r="G8" s="178"/>
      <c r="H8" s="178"/>
      <c r="I8" s="178"/>
      <c r="J8" s="179"/>
    </row>
    <row r="9" spans="1:10" ht="15.75" x14ac:dyDescent="0.25">
      <c r="A9" s="198" t="str">
        <f>ÍNDICE!A9</f>
        <v>DEPARTAMENTO ADMINISTRATIVO DE CONTROL INTERNO</v>
      </c>
      <c r="B9" s="178"/>
      <c r="C9" s="178"/>
      <c r="D9" s="178"/>
      <c r="E9" s="178"/>
      <c r="F9" s="178"/>
      <c r="G9" s="178"/>
      <c r="H9" s="178"/>
      <c r="I9" s="178"/>
      <c r="J9" s="179"/>
    </row>
    <row r="10" spans="1:10" ht="15" customHeight="1" thickBot="1" x14ac:dyDescent="0.3">
      <c r="A10" s="199" t="s">
        <v>30</v>
      </c>
      <c r="B10" s="200"/>
      <c r="C10" s="200"/>
      <c r="D10" s="200"/>
      <c r="E10" s="200"/>
      <c r="F10" s="200"/>
      <c r="G10" s="200"/>
      <c r="H10" s="200"/>
      <c r="I10" s="200"/>
      <c r="J10" s="201"/>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0.5</v>
      </c>
      <c r="F18" s="38">
        <f>E18*D18</f>
        <v>0.125</v>
      </c>
      <c r="J18" s="37"/>
    </row>
    <row r="19" spans="1:10" ht="24" customHeight="1" x14ac:dyDescent="0.25">
      <c r="A19" s="40"/>
      <c r="B19" s="58" t="s">
        <v>15</v>
      </c>
      <c r="C19" s="61">
        <v>2</v>
      </c>
      <c r="D19" s="54">
        <v>0.25</v>
      </c>
      <c r="E19" s="54">
        <f>'B. Resultado por dimensiones'!G23</f>
        <v>0.62124999999999997</v>
      </c>
      <c r="F19" s="38">
        <f>E19*D19</f>
        <v>0.15531249999999999</v>
      </c>
      <c r="J19" s="37"/>
    </row>
    <row r="20" spans="1:10" ht="25.5" customHeight="1" x14ac:dyDescent="0.25">
      <c r="A20" s="40"/>
      <c r="B20" s="58" t="s">
        <v>18</v>
      </c>
      <c r="C20" s="61">
        <v>3</v>
      </c>
      <c r="D20" s="54">
        <v>0.25</v>
      </c>
      <c r="E20" s="54">
        <f>'B. Resultado por dimensiones'!G31</f>
        <v>0.33333333333333331</v>
      </c>
      <c r="F20" s="38">
        <f>E20*D20</f>
        <v>8.3333333333333329E-2</v>
      </c>
      <c r="J20" s="37"/>
    </row>
    <row r="21" spans="1:10" ht="24.75" customHeight="1" thickBot="1" x14ac:dyDescent="0.3">
      <c r="A21" s="40"/>
      <c r="B21" s="59" t="s">
        <v>21</v>
      </c>
      <c r="C21" s="62">
        <v>4</v>
      </c>
      <c r="D21" s="60">
        <v>0.25</v>
      </c>
      <c r="E21" s="60">
        <f>'B. Resultado por dimensiones'!G37</f>
        <v>0.38542500000000002</v>
      </c>
      <c r="F21" s="39">
        <f>E21*D21</f>
        <v>9.6356250000000004E-2</v>
      </c>
      <c r="J21" s="37"/>
    </row>
    <row r="22" spans="1:10" ht="22.5" customHeight="1" thickBot="1" x14ac:dyDescent="0.3">
      <c r="A22" s="40"/>
      <c r="B22" s="107" t="s">
        <v>36</v>
      </c>
      <c r="C22" s="192" t="s">
        <v>37</v>
      </c>
      <c r="D22" s="193"/>
      <c r="E22" s="193"/>
      <c r="F22" s="108">
        <f>SUM(F18:F21)</f>
        <v>0.46000208333333326</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9"/>
      <c r="J32" s="37"/>
    </row>
    <row r="33" spans="1:10" ht="15" customHeight="1" x14ac:dyDescent="0.25">
      <c r="A33" s="40"/>
      <c r="J33" s="37"/>
    </row>
    <row r="34" spans="1:10" ht="15" customHeight="1" x14ac:dyDescent="0.25">
      <c r="A34" s="40"/>
      <c r="J34" s="37"/>
    </row>
    <row r="35" spans="1:10" ht="15" customHeight="1" x14ac:dyDescent="0.25">
      <c r="A35" s="40"/>
      <c r="B35" s="85" t="s">
        <v>38</v>
      </c>
      <c r="C35" s="86"/>
      <c r="D35" s="86"/>
      <c r="E35" s="86"/>
      <c r="F35" s="86"/>
      <c r="G35" s="86"/>
      <c r="H35" s="86"/>
      <c r="I35" s="87"/>
      <c r="J35" s="80"/>
    </row>
    <row r="36" spans="1:10" ht="15" customHeight="1" x14ac:dyDescent="0.25">
      <c r="A36" s="40"/>
      <c r="B36" s="89" t="s">
        <v>39</v>
      </c>
      <c r="C36" s="82"/>
      <c r="D36" s="82"/>
      <c r="E36" s="82"/>
      <c r="F36" s="82"/>
      <c r="G36" s="82"/>
      <c r="H36" s="82"/>
      <c r="I36" s="88"/>
      <c r="J36" s="83"/>
    </row>
    <row r="37" spans="1:10" ht="15" customHeight="1" x14ac:dyDescent="0.25">
      <c r="A37" s="40"/>
      <c r="B37" s="89" t="s">
        <v>40</v>
      </c>
      <c r="C37" s="82"/>
      <c r="D37" s="82"/>
      <c r="E37" s="82"/>
      <c r="F37" s="82"/>
      <c r="G37" s="82"/>
      <c r="H37" s="82"/>
      <c r="I37" s="88"/>
      <c r="J37" s="83"/>
    </row>
    <row r="38" spans="1:10" ht="15" customHeight="1" x14ac:dyDescent="0.25">
      <c r="A38" s="40"/>
      <c r="B38" s="90" t="s">
        <v>41</v>
      </c>
      <c r="C38" s="91"/>
      <c r="D38" s="92"/>
      <c r="E38" s="92"/>
      <c r="F38" s="92"/>
      <c r="G38" s="92"/>
      <c r="H38" s="92"/>
      <c r="I38" s="93"/>
      <c r="J38" s="80"/>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J42" s="37"/>
    </row>
    <row r="43" spans="1:10" ht="15" customHeight="1" thickBot="1" x14ac:dyDescent="0.3">
      <c r="A43" s="42"/>
      <c r="B43" s="43"/>
      <c r="C43" s="43"/>
      <c r="D43" s="43"/>
      <c r="E43" s="43"/>
      <c r="F43" s="43"/>
      <c r="G43" s="43"/>
      <c r="H43" s="43"/>
      <c r="I43" s="43"/>
      <c r="J43" s="44"/>
    </row>
  </sheetData>
  <sheetProtection algorithmName="SHA-512" hashValue="/WyjzsIh1d2j7veWALM9I8mBYKmBI0fsexpzUzVr5NGv5jZarNzTi/eORvPz+JhmFsCvwLRh9oA5ggNnH/v5nA==" saltValue="mF7R1M6XWkVXNYA4f1jQ9w=="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vciWc62Grm3p5keI1Age0hR1lxHL1W0GhqiG+2HpOpN3OG1gy0MfYuctLL0jtBJMPM2tTpZbIu7co0tyhGgTig==" saltValue="UwEVR+Dg/CACx9qdLaPfeA=="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36"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3"/>
      <c r="B1" s="189"/>
      <c r="C1" s="189"/>
      <c r="D1" s="189"/>
      <c r="E1" s="189"/>
      <c r="F1" s="189"/>
      <c r="G1" s="189"/>
      <c r="H1" s="189"/>
      <c r="I1" s="189"/>
      <c r="J1" s="190"/>
    </row>
    <row r="2" spans="1:10" ht="18.75" x14ac:dyDescent="0.3">
      <c r="A2" s="186" t="s">
        <v>0</v>
      </c>
      <c r="B2" s="187"/>
      <c r="C2" s="187"/>
      <c r="D2" s="187"/>
      <c r="E2" s="187"/>
      <c r="F2" s="187"/>
      <c r="G2" s="187"/>
      <c r="H2" s="187"/>
      <c r="I2" s="187"/>
      <c r="J2" s="191"/>
    </row>
    <row r="3" spans="1:10" ht="18.75" x14ac:dyDescent="0.3">
      <c r="A3" s="186" t="s">
        <v>1</v>
      </c>
      <c r="B3" s="187"/>
      <c r="C3" s="187"/>
      <c r="D3" s="187"/>
      <c r="E3" s="187"/>
      <c r="F3" s="187"/>
      <c r="G3" s="187"/>
      <c r="H3" s="187"/>
      <c r="I3" s="187"/>
      <c r="J3" s="191"/>
    </row>
    <row r="4" spans="1:10" ht="18.75" x14ac:dyDescent="0.3">
      <c r="A4" s="186" t="s">
        <v>2</v>
      </c>
      <c r="B4" s="187"/>
      <c r="C4" s="187"/>
      <c r="D4" s="187"/>
      <c r="E4" s="187"/>
      <c r="F4" s="187"/>
      <c r="G4" s="187"/>
      <c r="H4" s="187"/>
      <c r="I4" s="187"/>
      <c r="J4" s="191"/>
    </row>
    <row r="5" spans="1:10" ht="18.75" x14ac:dyDescent="0.3">
      <c r="A5" s="186">
        <v>2025</v>
      </c>
      <c r="B5" s="187"/>
      <c r="C5" s="187"/>
      <c r="D5" s="187"/>
      <c r="E5" s="187"/>
      <c r="F5" s="187"/>
      <c r="G5" s="187"/>
      <c r="H5" s="187"/>
      <c r="I5" s="187"/>
      <c r="J5" s="191"/>
    </row>
    <row r="6" spans="1:10" ht="15.75" x14ac:dyDescent="0.25">
      <c r="A6" s="194"/>
      <c r="B6" s="195"/>
      <c r="C6" s="195"/>
      <c r="D6" s="195"/>
      <c r="E6" s="195"/>
      <c r="F6" s="195"/>
      <c r="G6" s="195"/>
      <c r="H6" s="195"/>
      <c r="I6" s="195"/>
      <c r="J6" s="196"/>
    </row>
    <row r="7" spans="1:10" ht="15.75" x14ac:dyDescent="0.25">
      <c r="A7" s="174" t="s">
        <v>3</v>
      </c>
      <c r="B7" s="175"/>
      <c r="C7" s="175"/>
      <c r="D7" s="175"/>
      <c r="E7" s="175"/>
      <c r="F7" s="175"/>
      <c r="G7" s="175"/>
      <c r="H7" s="175"/>
      <c r="I7" s="175"/>
      <c r="J7" s="176"/>
    </row>
    <row r="8" spans="1:10" ht="15.75" x14ac:dyDescent="0.25">
      <c r="A8" s="207"/>
      <c r="B8" s="172"/>
      <c r="C8" s="172"/>
      <c r="D8" s="172"/>
      <c r="E8" s="172"/>
      <c r="F8" s="172"/>
      <c r="G8" s="172"/>
      <c r="H8" s="172"/>
      <c r="I8" s="172"/>
      <c r="J8" s="173"/>
    </row>
    <row r="9" spans="1:10" ht="15.75" x14ac:dyDescent="0.25">
      <c r="A9" s="211" t="str">
        <f>ÍNDICE!A9</f>
        <v>DEPARTAMENTO ADMINISTRATIVO DE CONTROL INTERNO</v>
      </c>
      <c r="B9" s="175"/>
      <c r="C9" s="175"/>
      <c r="D9" s="175"/>
      <c r="E9" s="175"/>
      <c r="F9" s="175"/>
      <c r="G9" s="175"/>
      <c r="H9" s="175"/>
      <c r="I9" s="175"/>
      <c r="J9" s="176"/>
    </row>
    <row r="10" spans="1:10" ht="16.5" thickBot="1" x14ac:dyDescent="0.3">
      <c r="A10" s="199" t="s">
        <v>71</v>
      </c>
      <c r="B10" s="200"/>
      <c r="C10" s="200"/>
      <c r="D10" s="200"/>
      <c r="E10" s="200"/>
      <c r="F10" s="200"/>
      <c r="G10" s="200"/>
      <c r="H10" s="200"/>
      <c r="I10" s="200"/>
      <c r="J10" s="201"/>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2" t="s">
        <v>12</v>
      </c>
      <c r="C14" s="45">
        <v>1</v>
      </c>
      <c r="D14" s="45" t="s">
        <v>74</v>
      </c>
      <c r="E14" s="46">
        <v>0.5</v>
      </c>
      <c r="F14" s="46">
        <f>'C. Entorno institucional'!F45</f>
        <v>0.75</v>
      </c>
      <c r="G14" s="50">
        <f>E14*F14</f>
        <v>0.375</v>
      </c>
      <c r="J14" s="37"/>
    </row>
    <row r="15" spans="1:10" ht="37.5" customHeight="1" x14ac:dyDescent="0.25">
      <c r="A15" s="40"/>
      <c r="B15" s="203"/>
      <c r="C15" s="45">
        <v>2</v>
      </c>
      <c r="D15" s="45" t="s">
        <v>75</v>
      </c>
      <c r="E15" s="46">
        <v>0.5</v>
      </c>
      <c r="F15" s="46">
        <f>'C. Entorno institucional'!F52</f>
        <v>0.25</v>
      </c>
      <c r="G15" s="50">
        <f>F15*E15</f>
        <v>0.125</v>
      </c>
      <c r="J15" s="37"/>
    </row>
    <row r="16" spans="1:10" ht="37.5" customHeight="1" thickBot="1" x14ac:dyDescent="0.3">
      <c r="A16" s="40"/>
      <c r="B16" s="204"/>
      <c r="C16" s="51" t="s">
        <v>76</v>
      </c>
      <c r="D16" s="205" t="s">
        <v>77</v>
      </c>
      <c r="E16" s="206"/>
      <c r="F16" s="206"/>
      <c r="G16" s="52">
        <f>SUM(G14:G15)</f>
        <v>0.5</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2" t="s">
        <v>15</v>
      </c>
      <c r="C21" s="45">
        <v>1</v>
      </c>
      <c r="D21" s="45" t="s">
        <v>78</v>
      </c>
      <c r="E21" s="46">
        <v>0.5</v>
      </c>
      <c r="F21" s="46">
        <f>'D. Infraestructura'!F73</f>
        <v>0.66666666666666663</v>
      </c>
      <c r="G21" s="50">
        <f t="shared" ref="G21:G22" si="0">F21*E21</f>
        <v>0.33333333333333331</v>
      </c>
      <c r="J21" s="37"/>
    </row>
    <row r="22" spans="1:10" ht="36.75" customHeight="1" x14ac:dyDescent="0.25">
      <c r="A22" s="40"/>
      <c r="B22" s="203"/>
      <c r="C22" s="45">
        <v>2</v>
      </c>
      <c r="D22" s="45" t="s">
        <v>79</v>
      </c>
      <c r="E22" s="46">
        <v>0.5</v>
      </c>
      <c r="F22" s="46">
        <f>'D. Infraestructura'!F83</f>
        <v>0.57583333333333331</v>
      </c>
      <c r="G22" s="50">
        <f t="shared" si="0"/>
        <v>0.28791666666666665</v>
      </c>
      <c r="J22" s="37"/>
    </row>
    <row r="23" spans="1:10" ht="36.75" customHeight="1" thickBot="1" x14ac:dyDescent="0.3">
      <c r="A23" s="40"/>
      <c r="B23" s="204"/>
      <c r="C23" s="51" t="s">
        <v>76</v>
      </c>
      <c r="D23" s="205" t="s">
        <v>80</v>
      </c>
      <c r="E23" s="206"/>
      <c r="F23" s="206"/>
      <c r="G23" s="52">
        <f>SUM(G21:G22)</f>
        <v>0.62124999999999997</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2" t="s">
        <v>18</v>
      </c>
      <c r="C28" s="45">
        <v>1</v>
      </c>
      <c r="D28" s="45" t="s">
        <v>81</v>
      </c>
      <c r="E28" s="46">
        <f t="shared" ref="E28:E29" si="1">1/3</f>
        <v>0.33333333333333331</v>
      </c>
      <c r="F28" s="46">
        <f>'E. Metodología estadística'!F83</f>
        <v>0.16666666666666669</v>
      </c>
      <c r="G28" s="50">
        <f t="shared" ref="G28:G29" si="2">F28*E28</f>
        <v>5.5555555555555559E-2</v>
      </c>
      <c r="J28" s="37"/>
    </row>
    <row r="29" spans="1:10" ht="37.5" customHeight="1" x14ac:dyDescent="0.25">
      <c r="A29" s="40"/>
      <c r="B29" s="203"/>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8"/>
      <c r="C30" s="45">
        <v>3</v>
      </c>
      <c r="D30" s="45" t="s">
        <v>83</v>
      </c>
      <c r="E30" s="46">
        <f>1/3</f>
        <v>0.33333333333333331</v>
      </c>
      <c r="F30" s="46">
        <f>'E. Metodología estadística'!F99</f>
        <v>0.5</v>
      </c>
      <c r="G30" s="50">
        <f>F30*E30</f>
        <v>0.16666666666666666</v>
      </c>
      <c r="J30" s="37"/>
    </row>
    <row r="31" spans="1:10" ht="37.5" customHeight="1" thickBot="1" x14ac:dyDescent="0.3">
      <c r="A31" s="40"/>
      <c r="B31" s="209"/>
      <c r="C31" s="51" t="s">
        <v>76</v>
      </c>
      <c r="D31" s="205" t="s">
        <v>84</v>
      </c>
      <c r="E31" s="210"/>
      <c r="F31" s="210"/>
      <c r="G31" s="52">
        <f>SUM(G28:G30)</f>
        <v>0.33333333333333331</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2" t="s">
        <v>21</v>
      </c>
      <c r="C35" s="45">
        <v>1</v>
      </c>
      <c r="D35" s="45" t="s">
        <v>85</v>
      </c>
      <c r="E35" s="46">
        <f t="shared" ref="E35:E36" si="3">1/2</f>
        <v>0.5</v>
      </c>
      <c r="F35" s="46">
        <f>'F. Accesibilidad y uso'!F73</f>
        <v>0.54167500000000002</v>
      </c>
      <c r="G35" s="50">
        <f t="shared" ref="G35:G36" si="4">F35*E35</f>
        <v>0.27083750000000001</v>
      </c>
      <c r="J35" s="37"/>
    </row>
    <row r="36" spans="1:10" ht="36" customHeight="1" x14ac:dyDescent="0.25">
      <c r="A36" s="40"/>
      <c r="B36" s="203"/>
      <c r="C36" s="45">
        <v>2</v>
      </c>
      <c r="D36" s="45" t="s">
        <v>86</v>
      </c>
      <c r="E36" s="46">
        <f t="shared" si="3"/>
        <v>0.5</v>
      </c>
      <c r="F36" s="46">
        <f>'F. Accesibilidad y uso'!F83</f>
        <v>0.22917499999999999</v>
      </c>
      <c r="G36" s="50">
        <f t="shared" si="4"/>
        <v>0.11458749999999999</v>
      </c>
      <c r="J36" s="37"/>
    </row>
    <row r="37" spans="1:10" ht="36" customHeight="1" thickBot="1" x14ac:dyDescent="0.3">
      <c r="A37" s="40"/>
      <c r="B37" s="204"/>
      <c r="C37" s="51" t="s">
        <v>76</v>
      </c>
      <c r="D37" s="205" t="s">
        <v>87</v>
      </c>
      <c r="E37" s="206"/>
      <c r="F37" s="206"/>
      <c r="G37" s="52">
        <f>SUM(G35:G36)</f>
        <v>0.38542500000000002</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3KKhoY5ZQ5wIlHJ1Hhi2/DBKhmiWYnmJyoENjFcDyzA2kpOQWRbgeahgwTVa4rPDxd9tiXnniphWKB+7dlB0Xw==" saltValue="WY7LdTkXPKO5wWUMCxjEpw=="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4"/>
  <sheetViews>
    <sheetView showGridLines="0" view="pageBreakPreview" topLeftCell="A37" zoomScaleNormal="55" zoomScaleSheetLayoutView="100" workbookViewId="0">
      <selection activeCell="C63" sqref="C63"/>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4"/>
      <c r="B1" s="225"/>
      <c r="C1" s="225"/>
      <c r="D1" s="225"/>
      <c r="E1" s="225"/>
      <c r="F1" s="225"/>
      <c r="G1" s="225"/>
      <c r="H1" s="225"/>
      <c r="I1" s="225"/>
      <c r="J1" s="225"/>
      <c r="K1" s="225"/>
      <c r="L1" s="225"/>
      <c r="M1" s="226"/>
    </row>
    <row r="2" spans="1:13" s="33" customFormat="1" ht="14.25" customHeight="1" x14ac:dyDescent="0.3">
      <c r="A2" s="186" t="s">
        <v>0</v>
      </c>
      <c r="B2" s="187"/>
      <c r="C2" s="187"/>
      <c r="D2" s="187"/>
      <c r="E2" s="187"/>
      <c r="F2" s="187"/>
      <c r="G2" s="187"/>
      <c r="H2" s="187"/>
      <c r="I2" s="187"/>
      <c r="J2" s="187"/>
      <c r="K2" s="187"/>
      <c r="L2" s="187"/>
      <c r="M2" s="191"/>
    </row>
    <row r="3" spans="1:13" s="33" customFormat="1" ht="17.45" customHeight="1" x14ac:dyDescent="0.3">
      <c r="A3" s="186" t="s">
        <v>1</v>
      </c>
      <c r="B3" s="187"/>
      <c r="C3" s="187"/>
      <c r="D3" s="187"/>
      <c r="E3" s="187"/>
      <c r="F3" s="187"/>
      <c r="G3" s="187"/>
      <c r="H3" s="187"/>
      <c r="I3" s="187"/>
      <c r="J3" s="187"/>
      <c r="K3" s="187"/>
      <c r="L3" s="187"/>
      <c r="M3" s="191"/>
    </row>
    <row r="4" spans="1:13" s="33" customFormat="1" ht="17.45" customHeight="1" x14ac:dyDescent="0.3">
      <c r="A4" s="186" t="s">
        <v>2</v>
      </c>
      <c r="B4" s="187"/>
      <c r="C4" s="187"/>
      <c r="D4" s="187"/>
      <c r="E4" s="187"/>
      <c r="F4" s="187"/>
      <c r="G4" s="187"/>
      <c r="H4" s="187"/>
      <c r="I4" s="187"/>
      <c r="J4" s="187"/>
      <c r="K4" s="187"/>
      <c r="L4" s="187"/>
      <c r="M4" s="191"/>
    </row>
    <row r="5" spans="1:13" s="33" customFormat="1" ht="14.25" customHeight="1" x14ac:dyDescent="0.3">
      <c r="A5" s="186">
        <v>2025</v>
      </c>
      <c r="B5" s="187"/>
      <c r="C5" s="187"/>
      <c r="D5" s="187"/>
      <c r="E5" s="187"/>
      <c r="F5" s="187"/>
      <c r="G5" s="187"/>
      <c r="H5" s="187"/>
      <c r="I5" s="187"/>
      <c r="J5" s="187"/>
      <c r="K5" s="187"/>
      <c r="L5" s="187"/>
      <c r="M5" s="191"/>
    </row>
    <row r="6" spans="1:13" s="33" customFormat="1" ht="14.25" customHeight="1" x14ac:dyDescent="0.3">
      <c r="A6" s="227"/>
      <c r="B6" s="187"/>
      <c r="C6" s="187"/>
      <c r="D6" s="187"/>
      <c r="E6" s="187"/>
      <c r="F6" s="187"/>
      <c r="G6" s="187"/>
      <c r="H6" s="187"/>
      <c r="I6" s="187"/>
      <c r="J6" s="187"/>
      <c r="K6" s="187"/>
      <c r="L6" s="187"/>
      <c r="M6" s="191"/>
    </row>
    <row r="7" spans="1:13" ht="14.25" customHeight="1" x14ac:dyDescent="0.25">
      <c r="A7" s="174" t="s">
        <v>12</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39.75" customHeight="1" thickBot="1" x14ac:dyDescent="0.3">
      <c r="A9" s="218" t="s">
        <v>88</v>
      </c>
      <c r="B9" s="219"/>
      <c r="C9" s="219"/>
      <c r="D9" s="219"/>
      <c r="E9" s="219"/>
      <c r="F9" s="219"/>
      <c r="G9" s="219"/>
      <c r="H9" s="219"/>
      <c r="I9" s="219"/>
      <c r="J9" s="219"/>
      <c r="K9" s="219"/>
      <c r="L9" s="219"/>
      <c r="M9" s="220"/>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128</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128</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t="s">
        <v>128</v>
      </c>
      <c r="E16" s="145">
        <v>42</v>
      </c>
      <c r="F16" s="128" t="s">
        <v>101</v>
      </c>
      <c r="G16" s="128" t="s">
        <v>102</v>
      </c>
      <c r="H16" s="128" t="s">
        <v>103</v>
      </c>
      <c r="I16" s="129">
        <v>0.25</v>
      </c>
      <c r="J16" s="121">
        <v>0.25</v>
      </c>
      <c r="K16" s="129">
        <v>6.25E-2</v>
      </c>
      <c r="M16" s="37"/>
    </row>
    <row r="17" spans="1:13" ht="14.25" hidden="1" customHeight="1" x14ac:dyDescent="0.25">
      <c r="A17" s="40"/>
      <c r="B17" s="130" t="s">
        <v>112</v>
      </c>
      <c r="C17" s="126" t="s">
        <v>113</v>
      </c>
      <c r="D17" s="127" t="s">
        <v>128</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t="s">
        <v>107</v>
      </c>
      <c r="E23" s="145">
        <v>55</v>
      </c>
      <c r="F23" s="128" t="s">
        <v>101</v>
      </c>
      <c r="G23" s="128" t="s">
        <v>102</v>
      </c>
      <c r="H23" s="128" t="s">
        <v>103</v>
      </c>
      <c r="I23" s="129">
        <v>0</v>
      </c>
      <c r="J23" s="121">
        <v>0.25</v>
      </c>
      <c r="K23" s="129">
        <v>0</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t="s">
        <v>128</v>
      </c>
      <c r="E27" s="145">
        <v>62</v>
      </c>
      <c r="F27" s="128" t="s">
        <v>101</v>
      </c>
      <c r="G27" s="128" t="s">
        <v>75</v>
      </c>
      <c r="H27" s="128" t="s">
        <v>103</v>
      </c>
      <c r="I27" s="129">
        <v>0</v>
      </c>
      <c r="J27" s="121">
        <v>0.33</v>
      </c>
      <c r="K27" s="129">
        <v>0</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D35" s="7" t="s">
        <v>128</v>
      </c>
      <c r="E35" s="145">
        <v>82</v>
      </c>
      <c r="F35" s="128" t="s">
        <v>101</v>
      </c>
      <c r="G35" s="128" t="s">
        <v>75</v>
      </c>
      <c r="H35" s="128" t="s">
        <v>103</v>
      </c>
      <c r="I35" s="129">
        <v>0.5</v>
      </c>
      <c r="J35" s="121">
        <v>0.33</v>
      </c>
      <c r="K35" s="129">
        <v>0.16500000000000001</v>
      </c>
      <c r="M35" s="37"/>
    </row>
    <row r="36" spans="1:13" ht="15.7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1</v>
      </c>
      <c r="E43" s="20">
        <v>0.25</v>
      </c>
      <c r="F43" s="21">
        <f>E43*D43</f>
        <v>0.25</v>
      </c>
      <c r="M43" s="37"/>
    </row>
    <row r="44" spans="1:13" ht="27.75" customHeight="1" thickBot="1" x14ac:dyDescent="0.3">
      <c r="A44" s="40"/>
      <c r="C44" s="22" t="s">
        <v>161</v>
      </c>
      <c r="D44" s="23">
        <f>SUM(I19:I23)</f>
        <v>0</v>
      </c>
      <c r="E44" s="23">
        <v>0.25</v>
      </c>
      <c r="F44" s="24">
        <f>E44*D44</f>
        <v>0</v>
      </c>
      <c r="M44" s="37"/>
    </row>
    <row r="45" spans="1:13" ht="25.5" customHeight="1" thickBot="1" x14ac:dyDescent="0.3">
      <c r="A45" s="40"/>
      <c r="C45" s="221" t="s">
        <v>162</v>
      </c>
      <c r="D45" s="222"/>
      <c r="E45" s="223"/>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v>
      </c>
      <c r="E49" s="29">
        <f t="shared" ref="E49:E51" si="0">1/3</f>
        <v>0.33333333333333331</v>
      </c>
      <c r="F49" s="30">
        <f t="shared" ref="F49:F51" si="1">E49*D49</f>
        <v>0</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0.5</v>
      </c>
      <c r="E51" s="29">
        <f t="shared" si="0"/>
        <v>0.33333333333333331</v>
      </c>
      <c r="F51" s="30">
        <f t="shared" si="1"/>
        <v>0.16666666666666666</v>
      </c>
      <c r="M51" s="37"/>
    </row>
    <row r="52" spans="1:13" ht="26.25" customHeight="1" thickBot="1" x14ac:dyDescent="0.3">
      <c r="A52" s="40"/>
      <c r="C52" s="215" t="s">
        <v>162</v>
      </c>
      <c r="D52" s="216"/>
      <c r="E52" s="217"/>
      <c r="F52" s="31">
        <f>SUM(F49:F51)</f>
        <v>0.25</v>
      </c>
      <c r="M52" s="37"/>
    </row>
    <row r="53" spans="1:13" ht="14.25" customHeight="1" thickBot="1" x14ac:dyDescent="0.3">
      <c r="A53" s="40"/>
      <c r="M53" s="37"/>
    </row>
    <row r="54" spans="1:13" ht="27.75" customHeight="1" thickBot="1" x14ac:dyDescent="0.3">
      <c r="A54" s="40"/>
      <c r="C54" s="212" t="s">
        <v>168</v>
      </c>
      <c r="D54" s="213"/>
      <c r="E54" s="214"/>
      <c r="F54" s="32">
        <f>(F45*50%)+(F52*50%)</f>
        <v>0.5</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s="12" customFormat="1" ht="17.25" customHeight="1" x14ac:dyDescent="0.2">
      <c r="A61" s="68"/>
      <c r="C61" s="96" t="s">
        <v>38</v>
      </c>
      <c r="D61" s="97"/>
      <c r="E61" s="97"/>
      <c r="F61" s="97"/>
      <c r="G61" s="97"/>
      <c r="H61" s="97"/>
      <c r="I61" s="97"/>
      <c r="J61" s="98"/>
      <c r="M61" s="99"/>
    </row>
    <row r="62" spans="1:13" s="12" customFormat="1" ht="17.25" customHeight="1" x14ac:dyDescent="0.2">
      <c r="A62" s="68"/>
      <c r="C62" s="89" t="s">
        <v>39</v>
      </c>
      <c r="D62" s="82"/>
      <c r="E62" s="82"/>
      <c r="F62" s="82"/>
      <c r="G62" s="82"/>
      <c r="H62" s="82"/>
      <c r="I62" s="82"/>
      <c r="J62" s="88"/>
      <c r="M62" s="99"/>
    </row>
    <row r="63" spans="1:13" s="12" customFormat="1" ht="17.25" customHeight="1" x14ac:dyDescent="0.2">
      <c r="A63" s="68"/>
      <c r="C63" s="89" t="s">
        <v>40</v>
      </c>
      <c r="D63" s="82"/>
      <c r="E63" s="82"/>
      <c r="F63" s="82"/>
      <c r="G63" s="82"/>
      <c r="H63" s="82"/>
      <c r="I63" s="82"/>
      <c r="J63" s="88"/>
      <c r="M63" s="99"/>
    </row>
    <row r="64" spans="1:13" s="12" customFormat="1" ht="17.25" customHeight="1" x14ac:dyDescent="0.2">
      <c r="A64" s="68"/>
      <c r="C64" s="100" t="s">
        <v>41</v>
      </c>
      <c r="D64" s="91"/>
      <c r="E64" s="91"/>
      <c r="F64" s="91"/>
      <c r="G64" s="91"/>
      <c r="H64" s="91"/>
      <c r="I64" s="91"/>
      <c r="J64" s="101"/>
      <c r="M64" s="99"/>
    </row>
    <row r="65" spans="1:13" ht="14.25" customHeight="1" x14ac:dyDescent="0.25">
      <c r="A65" s="40"/>
      <c r="M65" s="37"/>
    </row>
    <row r="66" spans="1:13" ht="14.25" customHeight="1" x14ac:dyDescent="0.25">
      <c r="A66" s="40"/>
      <c r="M66" s="37"/>
    </row>
    <row r="67" spans="1:13" ht="14.25" customHeight="1" x14ac:dyDescent="0.25">
      <c r="A67" s="40"/>
      <c r="M67" s="37"/>
    </row>
    <row r="68" spans="1:13" ht="14.25" customHeight="1" thickBot="1" x14ac:dyDescent="0.3">
      <c r="A68" s="42"/>
      <c r="B68" s="43"/>
      <c r="C68" s="43"/>
      <c r="D68" s="43"/>
      <c r="E68" s="43"/>
      <c r="F68" s="43"/>
      <c r="G68" s="43"/>
      <c r="H68" s="43"/>
      <c r="I68" s="43"/>
      <c r="J68" s="43"/>
      <c r="K68" s="43"/>
      <c r="L68" s="43"/>
      <c r="M68" s="44"/>
    </row>
    <row r="69" spans="1:13" ht="14.25" customHeight="1" x14ac:dyDescent="0.25"/>
    <row r="70" spans="1:13" ht="14.25" customHeight="1" x14ac:dyDescent="0.25"/>
    <row r="71" spans="1:13" ht="14.25" customHeight="1" x14ac:dyDescent="0.25"/>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sheetData>
  <sheetProtection algorithmName="SHA-512" hashValue="7C6mViQXeN3mJqL+1RZpKAJKpZUr55pzSOI4A9tVSvP86MlQh/tHY2i+zKtu5sP8JDd3FhDnVaGGq+qIKHB1aQ==" saltValue="yVnRU2eqKBAV1GrWYD0co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C67" sqref="C67"/>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3"/>
      <c r="B1" s="189"/>
      <c r="C1" s="189"/>
      <c r="D1" s="189"/>
      <c r="E1" s="189"/>
      <c r="F1" s="189"/>
      <c r="G1" s="189"/>
      <c r="H1" s="189"/>
      <c r="I1" s="189"/>
      <c r="J1" s="189"/>
      <c r="K1" s="189"/>
      <c r="L1" s="189"/>
      <c r="M1" s="190"/>
    </row>
    <row r="2" spans="1:13" ht="17.45" customHeight="1" x14ac:dyDescent="0.3">
      <c r="A2" s="186" t="s">
        <v>0</v>
      </c>
      <c r="B2" s="187"/>
      <c r="C2" s="187"/>
      <c r="D2" s="187"/>
      <c r="E2" s="187"/>
      <c r="F2" s="187"/>
      <c r="G2" s="187"/>
      <c r="H2" s="187"/>
      <c r="I2" s="187"/>
      <c r="J2" s="187"/>
      <c r="K2" s="187"/>
      <c r="L2" s="187"/>
      <c r="M2" s="191"/>
    </row>
    <row r="3" spans="1:13" ht="17.45" customHeight="1" x14ac:dyDescent="0.3">
      <c r="A3" s="186" t="s">
        <v>1</v>
      </c>
      <c r="B3" s="187"/>
      <c r="C3" s="187"/>
      <c r="D3" s="187"/>
      <c r="E3" s="187"/>
      <c r="F3" s="187"/>
      <c r="G3" s="187"/>
      <c r="H3" s="187"/>
      <c r="I3" s="187"/>
      <c r="J3" s="187"/>
      <c r="K3" s="187"/>
      <c r="L3" s="187"/>
      <c r="M3" s="191"/>
    </row>
    <row r="4" spans="1:13" ht="17.45" customHeight="1" x14ac:dyDescent="0.3">
      <c r="A4" s="186" t="s">
        <v>2</v>
      </c>
      <c r="B4" s="187"/>
      <c r="C4" s="187"/>
      <c r="D4" s="187"/>
      <c r="E4" s="187"/>
      <c r="F4" s="187"/>
      <c r="G4" s="187"/>
      <c r="H4" s="187"/>
      <c r="I4" s="187"/>
      <c r="J4" s="187"/>
      <c r="K4" s="187"/>
      <c r="L4" s="187"/>
      <c r="M4" s="191"/>
    </row>
    <row r="5" spans="1:13" ht="17.45" customHeight="1" x14ac:dyDescent="0.3">
      <c r="A5" s="186">
        <v>2025</v>
      </c>
      <c r="B5" s="187"/>
      <c r="C5" s="187"/>
      <c r="D5" s="187"/>
      <c r="E5" s="187"/>
      <c r="F5" s="187"/>
      <c r="G5" s="187"/>
      <c r="H5" s="187"/>
      <c r="I5" s="187"/>
      <c r="J5" s="187"/>
      <c r="K5" s="187"/>
      <c r="L5" s="187"/>
      <c r="M5" s="191"/>
    </row>
    <row r="6" spans="1:13" ht="14.25" customHeight="1" x14ac:dyDescent="0.25">
      <c r="A6" s="194"/>
      <c r="B6" s="195"/>
      <c r="C6" s="195"/>
      <c r="D6" s="195"/>
      <c r="E6" s="195"/>
      <c r="F6" s="195"/>
      <c r="G6" s="195"/>
      <c r="H6" s="195"/>
      <c r="I6" s="195"/>
      <c r="J6" s="195"/>
      <c r="K6" s="195"/>
      <c r="L6" s="195"/>
      <c r="M6" s="196"/>
    </row>
    <row r="7" spans="1:13" ht="14.25" customHeight="1" x14ac:dyDescent="0.25">
      <c r="A7" s="174" t="s">
        <v>15</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4.25" customHeight="1" thickBot="1" x14ac:dyDescent="0.3">
      <c r="A9" s="218" t="s">
        <v>169</v>
      </c>
      <c r="B9" s="219"/>
      <c r="C9" s="219"/>
      <c r="D9" s="219"/>
      <c r="E9" s="219"/>
      <c r="F9" s="219"/>
      <c r="G9" s="219"/>
      <c r="H9" s="219"/>
      <c r="I9" s="219"/>
      <c r="J9" s="219"/>
      <c r="K9" s="219"/>
      <c r="L9" s="219"/>
      <c r="M9" s="220"/>
    </row>
    <row r="10" spans="1:13" ht="15.75" hidden="1" customHeight="1" x14ac:dyDescent="0.25">
      <c r="A10" s="40"/>
      <c r="M10" s="37"/>
    </row>
    <row r="11" spans="1:13" ht="15.7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5.75" hidden="1" customHeight="1" x14ac:dyDescent="0.25">
      <c r="A12" s="40"/>
      <c r="B12" s="130" t="s">
        <v>170</v>
      </c>
      <c r="C12" s="126" t="s">
        <v>171</v>
      </c>
      <c r="D12" s="127" t="s">
        <v>128</v>
      </c>
      <c r="E12" s="145">
        <v>85</v>
      </c>
      <c r="F12" s="128" t="s">
        <v>15</v>
      </c>
      <c r="G12" s="128" t="s">
        <v>172</v>
      </c>
      <c r="H12" s="128" t="s">
        <v>103</v>
      </c>
      <c r="I12" s="129">
        <v>1</v>
      </c>
      <c r="J12" s="143">
        <v>0.33333333333333331</v>
      </c>
      <c r="K12" s="129">
        <v>0.33333333333333331</v>
      </c>
      <c r="M12" s="37"/>
    </row>
    <row r="13" spans="1:13" ht="15.7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5.7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5.7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5.7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5.7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5.7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5.7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5.7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5.7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5.7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5.75"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5.7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5.7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5.7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5.7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5.75" hidden="1" customHeight="1" x14ac:dyDescent="0.25">
      <c r="A28" s="40"/>
      <c r="B28" s="137" t="s">
        <v>203</v>
      </c>
      <c r="C28" s="126" t="s">
        <v>204</v>
      </c>
      <c r="D28" s="127" t="s">
        <v>128</v>
      </c>
      <c r="E28" s="145">
        <v>104</v>
      </c>
      <c r="F28" s="128" t="s">
        <v>15</v>
      </c>
      <c r="G28" s="128" t="s">
        <v>172</v>
      </c>
      <c r="H28" s="128" t="s">
        <v>103</v>
      </c>
      <c r="I28" s="129">
        <v>0</v>
      </c>
      <c r="J28" s="144">
        <v>0.33333333333333331</v>
      </c>
      <c r="K28" s="131">
        <v>0</v>
      </c>
      <c r="M28" s="37"/>
    </row>
    <row r="29" spans="1:13" ht="15.75"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5.7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5.7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5.75" hidden="1" customHeight="1" x14ac:dyDescent="0.25">
      <c r="A32" s="40"/>
      <c r="B32" s="130" t="s">
        <v>212</v>
      </c>
      <c r="C32" s="126" t="s">
        <v>213</v>
      </c>
      <c r="D32" s="127" t="s">
        <v>128</v>
      </c>
      <c r="E32" s="145">
        <v>138</v>
      </c>
      <c r="F32" s="128" t="s">
        <v>15</v>
      </c>
      <c r="G32" s="128" t="s">
        <v>211</v>
      </c>
      <c r="H32" s="128" t="s">
        <v>103</v>
      </c>
      <c r="I32" s="129">
        <v>0.75</v>
      </c>
      <c r="J32" s="149">
        <v>0.16666666666666671</v>
      </c>
      <c r="K32" s="129">
        <v>0.125</v>
      </c>
      <c r="M32" s="37"/>
    </row>
    <row r="33" spans="1:13" ht="15.7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5.7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5.7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5.7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5.7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5.75"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5.7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5.7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5.7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5.7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5.75" hidden="1" customHeight="1" x14ac:dyDescent="0.25">
      <c r="A43" s="40"/>
      <c r="B43" s="130" t="s">
        <v>234</v>
      </c>
      <c r="C43" s="126" t="s">
        <v>235</v>
      </c>
      <c r="D43" s="127" t="s">
        <v>128</v>
      </c>
      <c r="E43" s="145">
        <v>149</v>
      </c>
      <c r="F43" s="128" t="s">
        <v>15</v>
      </c>
      <c r="G43" s="128" t="s">
        <v>211</v>
      </c>
      <c r="H43" s="128" t="s">
        <v>103</v>
      </c>
      <c r="I43" s="129">
        <v>0.25</v>
      </c>
      <c r="J43" s="149">
        <v>0.16666666666666671</v>
      </c>
      <c r="K43" s="129">
        <v>4.1666666666666657E-2</v>
      </c>
      <c r="M43" s="37"/>
    </row>
    <row r="44" spans="1:13" ht="15.7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5.7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5.7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15.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5.7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5.7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5.7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5.7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5.7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5.7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5.75" hidden="1" customHeight="1" x14ac:dyDescent="0.25">
      <c r="A54" s="40"/>
      <c r="B54" s="130" t="s">
        <v>256</v>
      </c>
      <c r="C54" s="126" t="s">
        <v>257</v>
      </c>
      <c r="D54" s="157">
        <v>0.15409999999999999</v>
      </c>
      <c r="E54" s="145">
        <v>160</v>
      </c>
      <c r="F54" s="128" t="s">
        <v>15</v>
      </c>
      <c r="G54" s="128" t="s">
        <v>211</v>
      </c>
      <c r="H54" s="128" t="s">
        <v>103</v>
      </c>
      <c r="I54" s="129">
        <v>0.33</v>
      </c>
      <c r="J54" s="149">
        <v>0.16666666666666671</v>
      </c>
      <c r="K54" s="129">
        <v>5.5E-2</v>
      </c>
      <c r="M54" s="37"/>
    </row>
    <row r="55" spans="1:13" ht="15.7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5.7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5.7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5.7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5.7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5.7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5.75" hidden="1" customHeight="1" x14ac:dyDescent="0.25">
      <c r="A61" s="40"/>
      <c r="B61" s="130" t="s">
        <v>270</v>
      </c>
      <c r="C61" s="126" t="s">
        <v>271</v>
      </c>
      <c r="D61" s="127" t="s">
        <v>128</v>
      </c>
      <c r="E61" s="145">
        <v>167</v>
      </c>
      <c r="F61" s="128" t="s">
        <v>15</v>
      </c>
      <c r="G61" s="128" t="s">
        <v>211</v>
      </c>
      <c r="H61" s="128" t="s">
        <v>103</v>
      </c>
      <c r="I61" s="129">
        <v>0.25</v>
      </c>
      <c r="J61" s="149">
        <v>0.16666666666666671</v>
      </c>
      <c r="K61" s="129">
        <v>4.1666666666666657E-2</v>
      </c>
      <c r="M61" s="37"/>
    </row>
    <row r="62" spans="1:13" ht="15.7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70" t="s">
        <v>275</v>
      </c>
      <c r="D63" s="122">
        <v>7</v>
      </c>
      <c r="E63" s="147">
        <v>524</v>
      </c>
      <c r="F63" s="122" t="s">
        <v>15</v>
      </c>
      <c r="G63" s="122" t="s">
        <v>211</v>
      </c>
      <c r="H63" s="122" t="s">
        <v>103</v>
      </c>
      <c r="I63" s="123">
        <v>0.875</v>
      </c>
      <c r="J63" s="152" t="s">
        <v>553</v>
      </c>
      <c r="K63" s="123"/>
      <c r="M63" s="37"/>
    </row>
    <row r="64" spans="1:13" ht="15.75" customHeight="1" x14ac:dyDescent="0.25">
      <c r="A64" s="40"/>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v>
      </c>
      <c r="E70" s="29">
        <f>1/3</f>
        <v>0.33333333333333331</v>
      </c>
      <c r="F70" s="30">
        <f>E70*D70</f>
        <v>0.33333333333333331</v>
      </c>
      <c r="M70" s="37"/>
    </row>
    <row r="71" spans="1:13" ht="27" customHeight="1" x14ac:dyDescent="0.25">
      <c r="A71" s="40"/>
      <c r="C71" s="19" t="s">
        <v>279</v>
      </c>
      <c r="D71" s="20">
        <f>SUM(I22:I28)</f>
        <v>0</v>
      </c>
      <c r="E71" s="29">
        <f t="shared" ref="E71:E72" si="0">1/3</f>
        <v>0.33333333333333331</v>
      </c>
      <c r="F71" s="30">
        <f>E71*D71</f>
        <v>0</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1" t="s">
        <v>162</v>
      </c>
      <c r="D73" s="222"/>
      <c r="E73" s="223"/>
      <c r="F73" s="25">
        <f>SUM(F70:F72)</f>
        <v>0.66666666666666663</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0.75</v>
      </c>
      <c r="E77" s="29">
        <f>1/6</f>
        <v>0.16666666666666666</v>
      </c>
      <c r="F77" s="30">
        <f>E77*D77</f>
        <v>0.125</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0.875</v>
      </c>
      <c r="E79" s="29">
        <f t="shared" si="2"/>
        <v>0.16666666666666666</v>
      </c>
      <c r="F79" s="30">
        <f t="shared" si="3"/>
        <v>0.14583333333333331</v>
      </c>
      <c r="M79" s="37"/>
    </row>
    <row r="80" spans="1:13" ht="47.25" x14ac:dyDescent="0.25">
      <c r="A80" s="40"/>
      <c r="C80" s="19" t="s">
        <v>286</v>
      </c>
      <c r="D80" s="20">
        <f>SUM(I40:I44)</f>
        <v>0.25</v>
      </c>
      <c r="E80" s="29">
        <f t="shared" si="2"/>
        <v>0.16666666666666666</v>
      </c>
      <c r="F80" s="30">
        <f t="shared" si="3"/>
        <v>4.1666666666666664E-2</v>
      </c>
      <c r="M80" s="37"/>
    </row>
    <row r="81" spans="1:13" ht="47.25" x14ac:dyDescent="0.25">
      <c r="A81" s="40"/>
      <c r="C81" s="19" t="s">
        <v>287</v>
      </c>
      <c r="D81" s="20">
        <f>SUM(I45:I57)</f>
        <v>0.33</v>
      </c>
      <c r="E81" s="29">
        <f t="shared" si="2"/>
        <v>0.16666666666666666</v>
      </c>
      <c r="F81" s="30">
        <f t="shared" si="3"/>
        <v>5.5E-2</v>
      </c>
      <c r="M81" s="37"/>
    </row>
    <row r="82" spans="1:13" ht="48" thickBot="1" x14ac:dyDescent="0.3">
      <c r="A82" s="40"/>
      <c r="C82" s="19" t="s">
        <v>288</v>
      </c>
      <c r="D82" s="20">
        <f>SUM(I58:I62)</f>
        <v>0.25</v>
      </c>
      <c r="E82" s="29">
        <f t="shared" si="2"/>
        <v>0.16666666666666666</v>
      </c>
      <c r="F82" s="30">
        <f t="shared" si="3"/>
        <v>4.1666666666666664E-2</v>
      </c>
      <c r="M82" s="37"/>
    </row>
    <row r="83" spans="1:13" ht="27" customHeight="1" thickBot="1" x14ac:dyDescent="0.3">
      <c r="A83" s="40"/>
      <c r="C83" s="215" t="s">
        <v>162</v>
      </c>
      <c r="D83" s="222"/>
      <c r="E83" s="223"/>
      <c r="F83" s="31">
        <f>SUM(F77:F82)</f>
        <v>0.57583333333333331</v>
      </c>
      <c r="M83" s="37"/>
    </row>
    <row r="84" spans="1:13" ht="14.25" customHeight="1" thickBot="1" x14ac:dyDescent="0.3">
      <c r="A84" s="40"/>
      <c r="M84" s="37"/>
    </row>
    <row r="85" spans="1:13" ht="28.5" customHeight="1" thickBot="1" x14ac:dyDescent="0.3">
      <c r="A85" s="40"/>
      <c r="C85" s="212" t="s">
        <v>168</v>
      </c>
      <c r="D85" s="222"/>
      <c r="E85" s="223"/>
      <c r="F85" s="76">
        <f>(F73*50%)+(F83*50%)</f>
        <v>0.62124999999999997</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Pv7gmJEyx+ZnRABy6R4v9SRdlDy4md9rBBEzlWKRAmIt64PUVwIEYEkFm+GEPcLaEkYlbH6dIFGn5gYRbeDFFQ==" saltValue="HlHQXOBtKUyv/FnjtPiGmw=="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9" zoomScale="85" zoomScaleNormal="70" zoomScaleSheetLayoutView="85" workbookViewId="0">
      <selection activeCell="A10" sqref="A10:XFD72"/>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6"/>
      <c r="B1" s="237"/>
      <c r="C1" s="237"/>
      <c r="D1" s="237"/>
      <c r="E1" s="237"/>
      <c r="F1" s="237"/>
      <c r="G1" s="237"/>
      <c r="H1" s="237"/>
      <c r="I1" s="237"/>
      <c r="J1" s="237"/>
      <c r="K1" s="237"/>
      <c r="L1" s="237"/>
      <c r="M1" s="238"/>
    </row>
    <row r="2" spans="1:13" ht="18" customHeight="1" x14ac:dyDescent="0.2">
      <c r="A2" s="239" t="s">
        <v>0</v>
      </c>
      <c r="B2" s="240"/>
      <c r="C2" s="240"/>
      <c r="D2" s="240"/>
      <c r="E2" s="240"/>
      <c r="F2" s="240"/>
      <c r="G2" s="240"/>
      <c r="H2" s="240"/>
      <c r="I2" s="240"/>
      <c r="J2" s="240"/>
      <c r="K2" s="240"/>
      <c r="L2" s="240"/>
      <c r="M2" s="241"/>
    </row>
    <row r="3" spans="1:13" ht="18" customHeight="1" x14ac:dyDescent="0.2">
      <c r="A3" s="239" t="s">
        <v>1</v>
      </c>
      <c r="B3" s="240"/>
      <c r="C3" s="240"/>
      <c r="D3" s="240"/>
      <c r="E3" s="240"/>
      <c r="F3" s="240"/>
      <c r="G3" s="240"/>
      <c r="H3" s="240"/>
      <c r="I3" s="240"/>
      <c r="J3" s="240"/>
      <c r="K3" s="240"/>
      <c r="L3" s="240"/>
      <c r="M3" s="241"/>
    </row>
    <row r="4" spans="1:13" ht="18" customHeight="1" x14ac:dyDescent="0.2">
      <c r="A4" s="239" t="s">
        <v>2</v>
      </c>
      <c r="B4" s="240"/>
      <c r="C4" s="240"/>
      <c r="D4" s="240"/>
      <c r="E4" s="240"/>
      <c r="F4" s="240"/>
      <c r="G4" s="240"/>
      <c r="H4" s="240"/>
      <c r="I4" s="240"/>
      <c r="J4" s="240"/>
      <c r="K4" s="240"/>
      <c r="L4" s="240"/>
      <c r="M4" s="241"/>
    </row>
    <row r="5" spans="1:13" ht="18" customHeight="1" x14ac:dyDescent="0.2">
      <c r="A5" s="239">
        <v>2025</v>
      </c>
      <c r="B5" s="240"/>
      <c r="C5" s="240"/>
      <c r="D5" s="240"/>
      <c r="E5" s="240"/>
      <c r="F5" s="240"/>
      <c r="G5" s="240"/>
      <c r="H5" s="240"/>
      <c r="I5" s="240"/>
      <c r="J5" s="240"/>
      <c r="K5" s="240"/>
      <c r="L5" s="240"/>
      <c r="M5" s="241"/>
    </row>
    <row r="6" spans="1:13" ht="14.25" customHeight="1" x14ac:dyDescent="0.2">
      <c r="A6" s="233"/>
      <c r="B6" s="234"/>
      <c r="C6" s="234"/>
      <c r="D6" s="234"/>
      <c r="E6" s="234"/>
      <c r="F6" s="234"/>
      <c r="G6" s="234"/>
      <c r="H6" s="234"/>
      <c r="I6" s="234"/>
      <c r="J6" s="234"/>
      <c r="K6" s="234"/>
      <c r="L6" s="234"/>
      <c r="M6" s="235"/>
    </row>
    <row r="7" spans="1:13" ht="14.25" customHeight="1" x14ac:dyDescent="0.2">
      <c r="A7" s="174" t="s">
        <v>18</v>
      </c>
      <c r="B7" s="242"/>
      <c r="C7" s="242"/>
      <c r="D7" s="242"/>
      <c r="E7" s="242"/>
      <c r="F7" s="242"/>
      <c r="G7" s="242"/>
      <c r="H7" s="242"/>
      <c r="I7" s="242"/>
      <c r="J7" s="242"/>
      <c r="K7" s="242"/>
      <c r="L7" s="242"/>
      <c r="M7" s="243"/>
    </row>
    <row r="8" spans="1:13" ht="14.25" customHeight="1" thickBot="1" x14ac:dyDescent="0.25">
      <c r="A8" s="244"/>
      <c r="B8" s="245"/>
      <c r="C8" s="245"/>
      <c r="D8" s="245"/>
      <c r="E8" s="245"/>
      <c r="F8" s="245"/>
      <c r="G8" s="245"/>
      <c r="H8" s="245"/>
      <c r="I8" s="245"/>
      <c r="J8" s="245"/>
      <c r="K8" s="245"/>
      <c r="L8" s="245"/>
      <c r="M8" s="246"/>
    </row>
    <row r="9" spans="1:13" ht="52.5" customHeight="1" thickBot="1" x14ac:dyDescent="0.25">
      <c r="A9" s="218" t="s">
        <v>289</v>
      </c>
      <c r="B9" s="247"/>
      <c r="C9" s="247"/>
      <c r="D9" s="247"/>
      <c r="E9" s="247"/>
      <c r="F9" s="247"/>
      <c r="G9" s="247"/>
      <c r="H9" s="247"/>
      <c r="I9" s="247"/>
      <c r="J9" s="247"/>
      <c r="K9" s="247"/>
      <c r="L9" s="247"/>
      <c r="M9" s="248"/>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c r="E12" s="145">
        <v>171</v>
      </c>
      <c r="F12" s="120" t="s">
        <v>18</v>
      </c>
      <c r="G12" s="120" t="s">
        <v>295</v>
      </c>
      <c r="H12" s="120" t="s">
        <v>103</v>
      </c>
      <c r="I12" s="121">
        <v>0</v>
      </c>
      <c r="J12" s="143">
        <v>0.16666666666666671</v>
      </c>
      <c r="K12" s="121">
        <v>0</v>
      </c>
      <c r="M12" s="99"/>
    </row>
    <row r="13" spans="1:13" ht="14.25" hidden="1" customHeight="1" x14ac:dyDescent="0.2">
      <c r="A13" s="68"/>
      <c r="B13" s="142" t="s">
        <v>296</v>
      </c>
      <c r="C13" s="141" t="s">
        <v>297</v>
      </c>
      <c r="D13" s="140"/>
      <c r="E13" s="145">
        <v>172</v>
      </c>
      <c r="F13" s="120" t="s">
        <v>18</v>
      </c>
      <c r="G13" s="120" t="s">
        <v>295</v>
      </c>
      <c r="H13" s="120" t="s">
        <v>103</v>
      </c>
      <c r="I13" s="144">
        <v>0</v>
      </c>
      <c r="J13" s="143">
        <v>0.16666666666666671</v>
      </c>
      <c r="K13" s="121">
        <v>0</v>
      </c>
      <c r="M13" s="99"/>
    </row>
    <row r="14" spans="1:13" ht="14.25" hidden="1" customHeight="1" x14ac:dyDescent="0.2">
      <c r="A14" s="68"/>
      <c r="B14" s="142" t="s">
        <v>298</v>
      </c>
      <c r="C14" s="141" t="s">
        <v>299</v>
      </c>
      <c r="D14" s="140"/>
      <c r="E14" s="145">
        <v>173</v>
      </c>
      <c r="F14" s="120" t="s">
        <v>18</v>
      </c>
      <c r="G14" s="120" t="s">
        <v>295</v>
      </c>
      <c r="H14" s="120" t="s">
        <v>103</v>
      </c>
      <c r="I14" s="144">
        <v>0</v>
      </c>
      <c r="J14" s="143">
        <v>0.16666666666666671</v>
      </c>
      <c r="K14" s="121">
        <v>0</v>
      </c>
      <c r="M14" s="99"/>
    </row>
    <row r="15" spans="1:13" ht="14.25" hidden="1" customHeight="1" x14ac:dyDescent="0.2">
      <c r="A15" s="68"/>
      <c r="B15" s="142" t="s">
        <v>300</v>
      </c>
      <c r="C15" s="141" t="s">
        <v>301</v>
      </c>
      <c r="D15" s="140"/>
      <c r="E15" s="145">
        <v>174</v>
      </c>
      <c r="F15" s="120" t="s">
        <v>18</v>
      </c>
      <c r="G15" s="120" t="s">
        <v>295</v>
      </c>
      <c r="H15" s="120" t="s">
        <v>103</v>
      </c>
      <c r="I15" s="144">
        <v>0</v>
      </c>
      <c r="J15" s="143">
        <v>0.16666666666666671</v>
      </c>
      <c r="K15" s="121">
        <v>0</v>
      </c>
      <c r="M15" s="99"/>
    </row>
    <row r="16" spans="1:13" ht="14.25" hidden="1" customHeight="1" x14ac:dyDescent="0.2">
      <c r="A16" s="68"/>
      <c r="B16" s="142" t="s">
        <v>302</v>
      </c>
      <c r="C16" s="141" t="s">
        <v>303</v>
      </c>
      <c r="D16" s="140"/>
      <c r="E16" s="145">
        <v>175</v>
      </c>
      <c r="F16" s="120" t="s">
        <v>18</v>
      </c>
      <c r="G16" s="120" t="s">
        <v>295</v>
      </c>
      <c r="H16" s="120" t="s">
        <v>103</v>
      </c>
      <c r="I16" s="144">
        <v>0</v>
      </c>
      <c r="J16" s="143">
        <v>0.16666666666666671</v>
      </c>
      <c r="K16" s="121">
        <v>0</v>
      </c>
      <c r="M16" s="99"/>
    </row>
    <row r="17" spans="1:13" ht="14.25" hidden="1" customHeight="1" x14ac:dyDescent="0.2">
      <c r="A17" s="68"/>
      <c r="B17" s="142" t="s">
        <v>304</v>
      </c>
      <c r="C17" s="141" t="s">
        <v>305</v>
      </c>
      <c r="D17" s="140"/>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c r="E21" s="145">
        <v>217</v>
      </c>
      <c r="F21" s="128" t="s">
        <v>18</v>
      </c>
      <c r="G21" s="128" t="s">
        <v>295</v>
      </c>
      <c r="H21" s="128" t="s">
        <v>103</v>
      </c>
      <c r="I21" s="129" t="s">
        <v>116</v>
      </c>
      <c r="J21" s="149">
        <v>0.16666666666666671</v>
      </c>
      <c r="K21" s="129" t="s">
        <v>116</v>
      </c>
      <c r="M21" s="99"/>
    </row>
    <row r="22" spans="1:13" ht="14.25" hidden="1" customHeight="1" x14ac:dyDescent="0.2">
      <c r="A22" s="68"/>
      <c r="B22" s="137" t="s">
        <v>314</v>
      </c>
      <c r="C22" s="126" t="s">
        <v>315</v>
      </c>
      <c r="D22" s="127" t="s">
        <v>128</v>
      </c>
      <c r="E22" s="145">
        <v>218</v>
      </c>
      <c r="F22" s="128" t="s">
        <v>18</v>
      </c>
      <c r="G22" s="128" t="s">
        <v>295</v>
      </c>
      <c r="H22" s="128" t="s">
        <v>103</v>
      </c>
      <c r="I22" s="129">
        <v>0</v>
      </c>
      <c r="J22" s="149">
        <v>0.16666666666666671</v>
      </c>
      <c r="K22" s="129">
        <v>0</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t="s">
        <v>128</v>
      </c>
      <c r="E25" s="145">
        <v>232</v>
      </c>
      <c r="F25" s="128" t="s">
        <v>18</v>
      </c>
      <c r="G25" s="128" t="s">
        <v>295</v>
      </c>
      <c r="H25" s="128" t="s">
        <v>103</v>
      </c>
      <c r="I25" s="129">
        <v>0.33333333333333343</v>
      </c>
      <c r="J25" s="149">
        <v>0.16666666666666671</v>
      </c>
      <c r="K25" s="131">
        <v>5.5555555555555559E-2</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t="s">
        <v>128</v>
      </c>
      <c r="E27" s="145">
        <v>234</v>
      </c>
      <c r="F27" s="128" t="s">
        <v>18</v>
      </c>
      <c r="G27" s="128" t="s">
        <v>295</v>
      </c>
      <c r="H27" s="128" t="s">
        <v>103</v>
      </c>
      <c r="I27" s="131">
        <v>0.33333333333333343</v>
      </c>
      <c r="J27" s="149">
        <v>0.16666666666666671</v>
      </c>
      <c r="K27" s="131">
        <v>5.5555555555555559E-2</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t="s">
        <v>128</v>
      </c>
      <c r="E31" s="145">
        <v>239</v>
      </c>
      <c r="F31" s="128" t="s">
        <v>18</v>
      </c>
      <c r="G31" s="128" t="s">
        <v>295</v>
      </c>
      <c r="H31" s="128" t="s">
        <v>103</v>
      </c>
      <c r="I31" s="129">
        <v>0.33333333333333343</v>
      </c>
      <c r="J31" s="149">
        <v>0.16666666666666671</v>
      </c>
      <c r="K31" s="131">
        <v>5.5555555555555559E-2</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c r="E34" s="145">
        <v>243</v>
      </c>
      <c r="F34" s="128" t="s">
        <v>18</v>
      </c>
      <c r="G34" s="128" t="s">
        <v>82</v>
      </c>
      <c r="H34" s="128" t="s">
        <v>103</v>
      </c>
      <c r="I34" s="129" t="s">
        <v>116</v>
      </c>
      <c r="J34" s="143">
        <v>0.33333333333333331</v>
      </c>
      <c r="K34" s="131" t="s">
        <v>116</v>
      </c>
      <c r="M34" s="99"/>
    </row>
    <row r="35" spans="1:13" ht="14.25" hidden="1" customHeight="1" x14ac:dyDescent="0.2">
      <c r="A35" s="68"/>
      <c r="B35" s="130" t="s">
        <v>340</v>
      </c>
      <c r="C35" s="126" t="s">
        <v>341</v>
      </c>
      <c r="D35" s="127"/>
      <c r="E35" s="145">
        <v>244</v>
      </c>
      <c r="F35" s="128" t="s">
        <v>18</v>
      </c>
      <c r="G35" s="128" t="s">
        <v>82</v>
      </c>
      <c r="H35" s="128" t="s">
        <v>103</v>
      </c>
      <c r="I35" s="129" t="s">
        <v>116</v>
      </c>
      <c r="J35" s="143">
        <v>0.33333333333333331</v>
      </c>
      <c r="K35" s="131" t="s">
        <v>116</v>
      </c>
      <c r="M35" s="99"/>
    </row>
    <row r="36" spans="1:13" ht="14.25" hidden="1" customHeight="1" x14ac:dyDescent="0.2">
      <c r="A36" s="68"/>
      <c r="B36" s="130" t="s">
        <v>342</v>
      </c>
      <c r="C36" s="126" t="s">
        <v>343</v>
      </c>
      <c r="D36" s="127"/>
      <c r="E36" s="145">
        <v>245</v>
      </c>
      <c r="F36" s="128" t="s">
        <v>18</v>
      </c>
      <c r="G36" s="128" t="s">
        <v>82</v>
      </c>
      <c r="H36" s="128" t="s">
        <v>103</v>
      </c>
      <c r="I36" s="129" t="s">
        <v>116</v>
      </c>
      <c r="J36" s="143">
        <v>0.33333333333333331</v>
      </c>
      <c r="K36" s="131" t="s">
        <v>116</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t="s">
        <v>128</v>
      </c>
      <c r="E38" s="145">
        <v>248</v>
      </c>
      <c r="F38" s="128" t="s">
        <v>18</v>
      </c>
      <c r="G38" s="128" t="s">
        <v>82</v>
      </c>
      <c r="H38" s="128" t="s">
        <v>103</v>
      </c>
      <c r="I38" s="129">
        <v>1</v>
      </c>
      <c r="J38" s="143">
        <v>0.33333333333333331</v>
      </c>
      <c r="K38" s="128">
        <v>0.33333333333333331</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t="s">
        <v>128</v>
      </c>
      <c r="E43" s="145">
        <v>253</v>
      </c>
      <c r="F43" s="128" t="s">
        <v>18</v>
      </c>
      <c r="G43" s="128" t="s">
        <v>82</v>
      </c>
      <c r="H43" s="128" t="s">
        <v>103</v>
      </c>
      <c r="I43" s="129">
        <v>0</v>
      </c>
      <c r="J43" s="143">
        <v>0.33333333333333331</v>
      </c>
      <c r="K43" s="131">
        <v>0</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v>0</v>
      </c>
      <c r="J54" s="151">
        <v>0.33333333333333331</v>
      </c>
      <c r="K54" s="131">
        <v>0</v>
      </c>
      <c r="M54" s="99"/>
    </row>
    <row r="55" spans="1:13" ht="14.25" hidden="1" customHeight="1" x14ac:dyDescent="0.2">
      <c r="A55" s="68"/>
      <c r="B55" s="137" t="s">
        <v>378</v>
      </c>
      <c r="C55" s="126" t="s">
        <v>379</v>
      </c>
      <c r="D55" s="127" t="s">
        <v>107</v>
      </c>
      <c r="E55" s="145">
        <v>315</v>
      </c>
      <c r="F55" s="128" t="s">
        <v>18</v>
      </c>
      <c r="G55" s="128" t="s">
        <v>380</v>
      </c>
      <c r="H55" s="128" t="s">
        <v>103</v>
      </c>
      <c r="I55" s="129">
        <v>0.25</v>
      </c>
      <c r="J55" s="143">
        <v>0.33333333333333331</v>
      </c>
      <c r="K55" s="131">
        <v>8.3333333333333329E-2</v>
      </c>
      <c r="M55" s="99"/>
    </row>
    <row r="56" spans="1:13" ht="14.25" hidden="1" customHeight="1" x14ac:dyDescent="0.2">
      <c r="A56" s="68"/>
      <c r="B56" s="137" t="s">
        <v>381</v>
      </c>
      <c r="C56" s="126" t="s">
        <v>382</v>
      </c>
      <c r="D56" s="127" t="s">
        <v>107</v>
      </c>
      <c r="E56" s="145">
        <v>325</v>
      </c>
      <c r="F56" s="128" t="s">
        <v>18</v>
      </c>
      <c r="G56" s="128" t="s">
        <v>380</v>
      </c>
      <c r="H56" s="128" t="s">
        <v>103</v>
      </c>
      <c r="I56" s="129">
        <v>0.25</v>
      </c>
      <c r="J56" s="143">
        <v>0.33333333333333331</v>
      </c>
      <c r="K56" s="131">
        <v>8.3333333333333329E-2</v>
      </c>
      <c r="M56" s="99"/>
    </row>
    <row r="57" spans="1:13" ht="14.25" hidden="1" customHeight="1" x14ac:dyDescent="0.2">
      <c r="A57" s="68"/>
      <c r="B57" s="137" t="s">
        <v>383</v>
      </c>
      <c r="C57" s="126" t="s">
        <v>384</v>
      </c>
      <c r="D57" s="127" t="s">
        <v>107</v>
      </c>
      <c r="E57" s="145">
        <v>326</v>
      </c>
      <c r="F57" s="128" t="s">
        <v>18</v>
      </c>
      <c r="G57" s="128" t="s">
        <v>380</v>
      </c>
      <c r="H57" s="128" t="s">
        <v>103</v>
      </c>
      <c r="I57" s="129">
        <v>0.25</v>
      </c>
      <c r="J57" s="143">
        <v>0.33333333333333331</v>
      </c>
      <c r="K57" s="131">
        <v>8.3333333333333329E-2</v>
      </c>
      <c r="M57" s="99"/>
    </row>
    <row r="58" spans="1:13" ht="14.25" hidden="1" customHeight="1" x14ac:dyDescent="0.2">
      <c r="A58" s="68"/>
      <c r="B58" s="137" t="s">
        <v>385</v>
      </c>
      <c r="C58" s="126" t="s">
        <v>386</v>
      </c>
      <c r="D58" s="127" t="s">
        <v>107</v>
      </c>
      <c r="E58" s="145">
        <v>327</v>
      </c>
      <c r="F58" s="128" t="s">
        <v>18</v>
      </c>
      <c r="G58" s="128" t="s">
        <v>380</v>
      </c>
      <c r="H58" s="128" t="s">
        <v>103</v>
      </c>
      <c r="I58" s="129">
        <v>0.25</v>
      </c>
      <c r="J58" s="143">
        <v>0.33333333333333331</v>
      </c>
      <c r="K58" s="131">
        <v>8.3333333333333329E-2</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t="s">
        <v>107</v>
      </c>
      <c r="E62" s="145">
        <v>333</v>
      </c>
      <c r="F62" s="128" t="s">
        <v>18</v>
      </c>
      <c r="G62" s="128" t="s">
        <v>380</v>
      </c>
      <c r="H62" s="128" t="s">
        <v>103</v>
      </c>
      <c r="I62" s="129">
        <v>0.5</v>
      </c>
      <c r="J62" s="143">
        <v>0.33333333333333331</v>
      </c>
      <c r="K62" s="131">
        <v>0.16666666666666671</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t="s">
        <v>107</v>
      </c>
      <c r="E72" s="145">
        <v>356</v>
      </c>
      <c r="F72" s="128" t="s">
        <v>18</v>
      </c>
      <c r="G72" s="128" t="s">
        <v>380</v>
      </c>
      <c r="H72" s="128" t="s">
        <v>103</v>
      </c>
      <c r="I72" s="129">
        <v>0</v>
      </c>
      <c r="J72" s="143">
        <v>0.33333333333333331</v>
      </c>
      <c r="K72" s="131">
        <v>0</v>
      </c>
      <c r="M72" s="99"/>
    </row>
    <row r="73" spans="1:13" ht="14.25"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0</v>
      </c>
      <c r="E77" s="102">
        <f t="shared" ref="E77:E82" si="0">1/6</f>
        <v>0.16666666666666666</v>
      </c>
      <c r="F77" s="103">
        <f>E77*D77</f>
        <v>0</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0</v>
      </c>
      <c r="E81" s="102">
        <f t="shared" si="0"/>
        <v>0.16666666666666666</v>
      </c>
      <c r="F81" s="103">
        <f t="shared" si="1"/>
        <v>0</v>
      </c>
      <c r="M81" s="99"/>
    </row>
    <row r="82" spans="1:13" ht="26.25" customHeight="1" thickBot="1" x14ac:dyDescent="0.25">
      <c r="A82" s="68"/>
      <c r="C82" s="19" t="s">
        <v>422</v>
      </c>
      <c r="D82" s="10">
        <f>SUM(I23:I33)</f>
        <v>1.0000000000000002</v>
      </c>
      <c r="E82" s="102">
        <f t="shared" si="0"/>
        <v>0.16666666666666666</v>
      </c>
      <c r="F82" s="103">
        <f t="shared" si="1"/>
        <v>0.16666666666666669</v>
      </c>
      <c r="M82" s="99"/>
    </row>
    <row r="83" spans="1:13" ht="26.25" customHeight="1" thickBot="1" x14ac:dyDescent="0.25">
      <c r="A83" s="68"/>
      <c r="C83" s="221" t="s">
        <v>162</v>
      </c>
      <c r="D83" s="228"/>
      <c r="E83" s="229"/>
      <c r="F83" s="25">
        <f>SUM(F77:F82)</f>
        <v>0.16666666666666669</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0</v>
      </c>
      <c r="E89" s="102">
        <f t="shared" ref="E89:E90" si="3">1/3</f>
        <v>0.33333333333333331</v>
      </c>
      <c r="F89" s="103">
        <f t="shared" si="2"/>
        <v>0</v>
      </c>
      <c r="M89" s="99"/>
    </row>
    <row r="90" spans="1:13" ht="36.75" customHeight="1" thickBot="1" x14ac:dyDescent="0.25">
      <c r="A90" s="68"/>
      <c r="C90" s="28" t="s">
        <v>427</v>
      </c>
      <c r="D90" s="102">
        <f>SUM(I44:I54)</f>
        <v>0</v>
      </c>
      <c r="E90" s="102">
        <f t="shared" si="3"/>
        <v>0.33333333333333331</v>
      </c>
      <c r="F90" s="103">
        <f t="shared" si="2"/>
        <v>0</v>
      </c>
      <c r="M90" s="99"/>
    </row>
    <row r="91" spans="1:13" ht="27" customHeight="1" thickBot="1" x14ac:dyDescent="0.25">
      <c r="A91" s="68"/>
      <c r="C91" s="215" t="s">
        <v>162</v>
      </c>
      <c r="D91" s="228"/>
      <c r="E91" s="229"/>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v>
      </c>
      <c r="E98" s="118">
        <f t="shared" si="5"/>
        <v>0.33333333333333331</v>
      </c>
      <c r="F98" s="119">
        <f>E98*D98</f>
        <v>0</v>
      </c>
      <c r="M98" s="99"/>
    </row>
    <row r="99" spans="1:13" ht="27" customHeight="1" thickBot="1" x14ac:dyDescent="0.25">
      <c r="A99" s="68"/>
      <c r="C99" s="230" t="s">
        <v>162</v>
      </c>
      <c r="D99" s="231"/>
      <c r="E99" s="232"/>
      <c r="F99" s="109">
        <f>SUM(F96:F98)</f>
        <v>0.5</v>
      </c>
      <c r="M99" s="99"/>
    </row>
    <row r="100" spans="1:13" ht="14.25" customHeight="1" thickBot="1" x14ac:dyDescent="0.25">
      <c r="A100" s="68"/>
      <c r="M100" s="99"/>
    </row>
    <row r="101" spans="1:13" ht="29.25" customHeight="1" thickBot="1" x14ac:dyDescent="0.25">
      <c r="A101" s="68"/>
      <c r="C101" s="212" t="s">
        <v>168</v>
      </c>
      <c r="D101" s="228"/>
      <c r="E101" s="229"/>
      <c r="F101" s="76">
        <f>(F83*(1/3))+(F91*(1/3)+(F99*(1/3)))</f>
        <v>0.33333333333333337</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7Vaauu6DEp2dZ+girKUSz4MoD4tpLMICMvNMDaLU5n4gyu9/owLhmYOWJFC+1yW4lywMtFW5yrox2RSmCT5lCA==" saltValue="crDETx2XV64RjmEUsVM8gw=="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9"/>
  <sheetViews>
    <sheetView showGridLines="0" view="pageBreakPreview" topLeftCell="A86" zoomScaleNormal="100" zoomScaleSheetLayoutView="100" workbookViewId="0">
      <selection activeCell="A90" sqref="A90:XFD9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3"/>
      <c r="B1" s="189"/>
      <c r="C1" s="189"/>
      <c r="D1" s="189"/>
      <c r="E1" s="189"/>
      <c r="F1" s="189"/>
      <c r="G1" s="189"/>
      <c r="H1" s="189"/>
      <c r="I1" s="189"/>
      <c r="J1" s="189"/>
      <c r="K1" s="189"/>
      <c r="L1" s="189"/>
      <c r="M1" s="190"/>
    </row>
    <row r="2" spans="1:13" ht="16.899999999999999" customHeight="1" x14ac:dyDescent="0.3">
      <c r="A2" s="186" t="s">
        <v>0</v>
      </c>
      <c r="B2" s="187"/>
      <c r="C2" s="187"/>
      <c r="D2" s="187"/>
      <c r="E2" s="187"/>
      <c r="F2" s="187"/>
      <c r="G2" s="187"/>
      <c r="H2" s="187"/>
      <c r="I2" s="187"/>
      <c r="J2" s="187"/>
      <c r="K2" s="187"/>
      <c r="L2" s="187"/>
      <c r="M2" s="191"/>
    </row>
    <row r="3" spans="1:13" ht="16.899999999999999" customHeight="1" x14ac:dyDescent="0.3">
      <c r="A3" s="186" t="s">
        <v>1</v>
      </c>
      <c r="B3" s="187"/>
      <c r="C3" s="187"/>
      <c r="D3" s="187"/>
      <c r="E3" s="187"/>
      <c r="F3" s="187"/>
      <c r="G3" s="187"/>
      <c r="H3" s="187"/>
      <c r="I3" s="187"/>
      <c r="J3" s="187"/>
      <c r="K3" s="187"/>
      <c r="L3" s="187"/>
      <c r="M3" s="191"/>
    </row>
    <row r="4" spans="1:13" ht="16.899999999999999" customHeight="1" x14ac:dyDescent="0.3">
      <c r="A4" s="186" t="s">
        <v>2</v>
      </c>
      <c r="B4" s="187"/>
      <c r="C4" s="187"/>
      <c r="D4" s="187"/>
      <c r="E4" s="187"/>
      <c r="F4" s="187"/>
      <c r="G4" s="187"/>
      <c r="H4" s="187"/>
      <c r="I4" s="187"/>
      <c r="J4" s="187"/>
      <c r="K4" s="187"/>
      <c r="L4" s="187"/>
      <c r="M4" s="191"/>
    </row>
    <row r="5" spans="1:13" ht="16.899999999999999" customHeight="1" x14ac:dyDescent="0.3">
      <c r="A5" s="186">
        <v>2025</v>
      </c>
      <c r="B5" s="187"/>
      <c r="C5" s="187"/>
      <c r="D5" s="187"/>
      <c r="E5" s="187"/>
      <c r="F5" s="187"/>
      <c r="G5" s="187"/>
      <c r="H5" s="187"/>
      <c r="I5" s="187"/>
      <c r="J5" s="187"/>
      <c r="K5" s="187"/>
      <c r="L5" s="187"/>
      <c r="M5" s="191"/>
    </row>
    <row r="6" spans="1:13" ht="14.25" customHeight="1" x14ac:dyDescent="0.25">
      <c r="A6" s="194"/>
      <c r="B6" s="195"/>
      <c r="C6" s="195"/>
      <c r="D6" s="195"/>
      <c r="E6" s="195"/>
      <c r="F6" s="195"/>
      <c r="G6" s="195"/>
      <c r="H6" s="195"/>
      <c r="I6" s="195"/>
      <c r="J6" s="195"/>
      <c r="K6" s="195"/>
      <c r="L6" s="195"/>
      <c r="M6" s="196"/>
    </row>
    <row r="7" spans="1:13" ht="14.25" customHeight="1" x14ac:dyDescent="0.25">
      <c r="A7" s="174" t="s">
        <v>21</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7.25" customHeight="1" thickBot="1" x14ac:dyDescent="0.3">
      <c r="A9" s="218" t="s">
        <v>435</v>
      </c>
      <c r="B9" s="219"/>
      <c r="C9" s="219"/>
      <c r="D9" s="219"/>
      <c r="E9" s="219"/>
      <c r="F9" s="219"/>
      <c r="G9" s="219"/>
      <c r="H9" s="219"/>
      <c r="I9" s="219"/>
      <c r="J9" s="219"/>
      <c r="K9" s="219"/>
      <c r="L9" s="219"/>
      <c r="M9" s="220"/>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107</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107</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107</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t="s">
        <v>107</v>
      </c>
      <c r="E21" s="145">
        <v>401</v>
      </c>
      <c r="F21" s="128" t="s">
        <v>21</v>
      </c>
      <c r="G21" s="128" t="s">
        <v>85</v>
      </c>
      <c r="H21" s="128" t="s">
        <v>103</v>
      </c>
      <c r="I21" s="129">
        <v>0.5</v>
      </c>
      <c r="J21" s="143">
        <v>0.25</v>
      </c>
      <c r="K21" s="129">
        <v>0.125</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c r="E26" s="145">
        <v>411</v>
      </c>
      <c r="F26" s="128" t="s">
        <v>21</v>
      </c>
      <c r="G26" s="128" t="s">
        <v>85</v>
      </c>
      <c r="H26" s="128" t="s">
        <v>103</v>
      </c>
      <c r="I26" s="129" t="s">
        <v>116</v>
      </c>
      <c r="J26" s="143">
        <v>0.25</v>
      </c>
      <c r="K26" s="129" t="s">
        <v>116</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107</v>
      </c>
      <c r="E30" s="145">
        <v>417</v>
      </c>
      <c r="F30" s="128" t="s">
        <v>21</v>
      </c>
      <c r="G30" s="128" t="s">
        <v>85</v>
      </c>
      <c r="H30" s="128" t="s">
        <v>103</v>
      </c>
      <c r="I30" s="129">
        <v>0.33334999999999998</v>
      </c>
      <c r="J30" s="143">
        <v>0.25</v>
      </c>
      <c r="K30" s="129">
        <v>8.3337500000000009E-2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c r="E34" s="145">
        <v>421</v>
      </c>
      <c r="F34" s="128" t="s">
        <v>21</v>
      </c>
      <c r="G34" s="128" t="s">
        <v>85</v>
      </c>
      <c r="H34" s="128" t="s">
        <v>103</v>
      </c>
      <c r="I34" s="129" t="s">
        <v>116</v>
      </c>
      <c r="J34" s="143">
        <v>0.25</v>
      </c>
      <c r="K34" s="129" t="s">
        <v>116</v>
      </c>
      <c r="M34" s="37"/>
    </row>
    <row r="35" spans="1:13" ht="14.25" hidden="1" customHeight="1" x14ac:dyDescent="0.25">
      <c r="A35" s="40"/>
      <c r="B35" s="137" t="s">
        <v>483</v>
      </c>
      <c r="C35" s="126" t="s">
        <v>484</v>
      </c>
      <c r="D35" s="127" t="s">
        <v>107</v>
      </c>
      <c r="E35" s="145">
        <v>422</v>
      </c>
      <c r="F35" s="128" t="s">
        <v>21</v>
      </c>
      <c r="G35" s="128" t="s">
        <v>85</v>
      </c>
      <c r="H35" s="128" t="s">
        <v>103</v>
      </c>
      <c r="I35" s="129">
        <v>0.33334999999999998</v>
      </c>
      <c r="J35" s="143">
        <v>0.25</v>
      </c>
      <c r="K35" s="129">
        <v>8.3337500000000009E-2</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107</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107</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t="s">
        <v>107</v>
      </c>
      <c r="E43" s="145">
        <v>433</v>
      </c>
      <c r="F43" s="128" t="s">
        <v>21</v>
      </c>
      <c r="G43" s="128" t="s">
        <v>86</v>
      </c>
      <c r="H43" s="128" t="s">
        <v>103</v>
      </c>
      <c r="I43" s="129">
        <v>0.125</v>
      </c>
      <c r="J43" s="121">
        <v>0.25</v>
      </c>
      <c r="K43" s="129">
        <v>3.125E-2</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t="s">
        <v>107</v>
      </c>
      <c r="E45" s="145">
        <v>437</v>
      </c>
      <c r="F45" s="128" t="s">
        <v>21</v>
      </c>
      <c r="G45" s="128" t="s">
        <v>86</v>
      </c>
      <c r="H45" s="128" t="s">
        <v>103</v>
      </c>
      <c r="I45" s="129">
        <v>0.125</v>
      </c>
      <c r="J45" s="121">
        <v>0.25</v>
      </c>
      <c r="K45" s="129">
        <v>3.125E-2</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107</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1</v>
      </c>
      <c r="E70" s="29">
        <f t="shared" si="0"/>
        <v>0.25</v>
      </c>
      <c r="F70" s="30">
        <f t="shared" si="1"/>
        <v>0.25</v>
      </c>
      <c r="M70" s="37"/>
    </row>
    <row r="71" spans="1:13" ht="26.25" customHeight="1" x14ac:dyDescent="0.25">
      <c r="A71" s="40"/>
      <c r="B71" s="34"/>
      <c r="C71" s="28" t="s">
        <v>546</v>
      </c>
      <c r="D71" s="29">
        <f>SUM(I30:I36)</f>
        <v>0.66669999999999996</v>
      </c>
      <c r="E71" s="29">
        <f t="shared" si="0"/>
        <v>0.25</v>
      </c>
      <c r="F71" s="30">
        <f t="shared" si="1"/>
        <v>0.16667499999999999</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1" t="s">
        <v>162</v>
      </c>
      <c r="D73" s="222"/>
      <c r="E73" s="223"/>
      <c r="F73" s="25">
        <f>SUM(F69:F72)</f>
        <v>0.54167500000000002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0.66669999999999996</v>
      </c>
      <c r="E79" s="29">
        <f t="shared" ref="E79:E82" si="2">1/4</f>
        <v>0.25</v>
      </c>
      <c r="F79" s="30">
        <f>E79*D79</f>
        <v>0.16667499999999999</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5" t="s">
        <v>162</v>
      </c>
      <c r="D83" s="222"/>
      <c r="E83" s="223"/>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2" t="s">
        <v>168</v>
      </c>
      <c r="D86" s="222"/>
      <c r="E86" s="223"/>
      <c r="F86" s="76">
        <f>(F73*50%)+(F83*50%)</f>
        <v>0.38542500000000002</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45" customHeight="1" x14ac:dyDescent="0.25">
      <c r="A91" s="40"/>
      <c r="B91" s="77"/>
      <c r="C91" s="96" t="s">
        <v>38</v>
      </c>
      <c r="D91" s="97"/>
      <c r="E91" s="97"/>
      <c r="F91" s="97"/>
      <c r="G91" s="97"/>
      <c r="H91" s="97"/>
      <c r="I91" s="97"/>
      <c r="J91" s="98"/>
      <c r="M91" s="37"/>
    </row>
    <row r="92" spans="1:13" ht="14.25" customHeight="1" x14ac:dyDescent="0.25">
      <c r="A92" s="40"/>
      <c r="B92" s="77"/>
      <c r="C92" s="89" t="s">
        <v>39</v>
      </c>
      <c r="D92" s="82"/>
      <c r="E92" s="82"/>
      <c r="F92" s="82"/>
      <c r="G92" s="82"/>
      <c r="H92" s="82"/>
      <c r="I92" s="82"/>
      <c r="J92" s="88"/>
      <c r="M92" s="37"/>
    </row>
    <row r="93" spans="1:13" ht="14.25" customHeight="1" x14ac:dyDescent="0.25">
      <c r="A93" s="40"/>
      <c r="B93" s="77"/>
      <c r="C93" s="89" t="s">
        <v>40</v>
      </c>
      <c r="D93" s="82"/>
      <c r="E93" s="82"/>
      <c r="F93" s="82"/>
      <c r="G93" s="82"/>
      <c r="H93" s="82"/>
      <c r="I93" s="82"/>
      <c r="J93" s="88"/>
      <c r="M93" s="37"/>
    </row>
    <row r="94" spans="1:13" ht="14.25" customHeight="1" x14ac:dyDescent="0.25">
      <c r="A94" s="40"/>
      <c r="B94" s="77"/>
      <c r="C94" s="100" t="s">
        <v>41</v>
      </c>
      <c r="D94" s="91"/>
      <c r="E94" s="91"/>
      <c r="F94" s="91"/>
      <c r="G94" s="91"/>
      <c r="H94" s="91"/>
      <c r="I94" s="91"/>
      <c r="J94" s="101"/>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x14ac:dyDescent="0.25">
      <c r="A98" s="40"/>
      <c r="B98" s="77"/>
      <c r="M98" s="37"/>
    </row>
    <row r="99" spans="1:13" ht="14.25" customHeight="1" thickBot="1" x14ac:dyDescent="0.3">
      <c r="A99" s="42"/>
      <c r="B99" s="78"/>
      <c r="C99" s="43"/>
      <c r="D99" s="43"/>
      <c r="E99" s="43"/>
      <c r="F99" s="43"/>
      <c r="G99" s="43"/>
      <c r="H99" s="43"/>
      <c r="I99" s="43"/>
      <c r="J99" s="43"/>
      <c r="K99" s="43"/>
      <c r="L99" s="43"/>
      <c r="M99" s="44"/>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sheetData>
  <sheetProtection algorithmName="SHA-512" hashValue="tzqVd9+j3HZlSsdhwAwCf5MItJ+1kWTm2h0FSbfAu1fv9AsdhcvB9Ve5uSIr7EXT+M+fvvdF++eqgFQMrHlD0w==" saltValue="zR+Iw6Mh5BtDYVC9w2kSI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2026-01-21T20:54:43Z</dcterms:modified>
  <cp:category/>
  <cp:contentStatus/>
</cp:coreProperties>
</file>