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643593CA-5581-49C9-B139-07F2BEA62E73}" xr6:coauthVersionLast="47" xr6:coauthVersionMax="47" xr10:uidLastSave="{00000000-0000-0000-0000-000000000000}"/>
  <workbookProtection workbookAlgorithmName="SHA-512" workbookHashValue="P6bCrO2jIeMJtZWEC3tBBdTolY1gxal0PG0hez3M51e5tg6CmOWN2/PZ2lsiY5EezgmE/X+2B3uO7t5Fm862Aw==" workbookSaltValue="qS9JfatYJSbm/g56idGMkg=="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s="1"/>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<sst xmlns="http://schemas.openxmlformats.org/spreadsheetml/2006/main" count="1517" uniqueCount="553">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</sst>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0.77083333333333326</c:v>
                </c:pt>
                <c:pt idx="1">
                  <c:v>0.86083333333333334</c:v>
                </c:pt>
                <c:pt idx="2">
                  <c:v>0.81481111111111115</c:v>
                </c:pt>
                <c:pt idx="3">
                  <c:v>0.45833750000000001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0.36083333333333339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0.14814444444444447</c:v>
                </c:pt>
                <c:pt idx="1">
                  <c:v>0.33333333333333331</c:v>
                </c:pt>
                <c:pt idx="2">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0.3125</c:v>
                </c:pt>
                <c:pt idx="1">
                  <c:v>0.14583750000000001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4.24028268551236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8133116059377264E-2"/>
                  <c:y val="-0.1160847865083530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0.16666666666666666</c:v>
                </c:pt>
                <c:pt idx="1">
                  <c:v>0.16666666666666666</c:v>
                </c:pt>
                <c:pt idx="2">
                  <c:v>0.16666666666666666</c:v>
                </c:pt>
                <c:pt idx="3">
                  <c:v>8.3333333333333329E-2</c:v>
                </c:pt>
                <c:pt idx="4">
                  <c:v>5.5E-2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0"/>
                  <c:y val="1.2093188011937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0"/>
                  <c:y val="-6.449700273033083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4.1666666666666664E-2</c:v>
                </c:pt>
                <c:pt idx="1">
                  <c:v>0</c:v>
                </c:pt>
                <c:pt idx="2">
                  <c:v>2.7766666666666665E-2</c:v>
                </c:pt>
                <c:pt idx="3">
                  <c:v>4.1666666666666664E-2</c:v>
                </c:pt>
                <c:pt idx="4">
                  <c:v>0.16666666666666666</c:v>
                </c:pt>
                <c:pt idx="5">
                  <c:v>0.16666666666666674</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0.25000000000000006</c:v>
                </c:pt>
                <c:pt idx="2">
                  <c:v>0.25</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414736</xdr:colOff>
      <xdr:row>74</xdr:row>
      <xdr:rowOff>86446</xdr:rowOff>
    </xdr:from>
    <xdr:to>
      <xdr:col>12</xdr:col>
      <xdr:colOff>400450</xdr:colOff>
      <xdr:row>83</xdr:row>
      <xdr:rowOff>76921</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1818CB67-6EEC-4E67-87E9-2B0F4665C117}">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9B9EAE6E-A77B-4FA8-B0AD-E7001D877408}">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54F890CD-B59B-4702-BC48-8DD092210DE9}">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topLeftCell="A5" zoomScale="115" zoomScaleNormal="85" zoomScaleSheetLayoutView="115" workbookViewId="0">
      <selection activeCell="G18" sqref="G18"/>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62</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sG2vtOY3EDachULh00O/eepkNSRpVGohFCA/25Zp/4Eq288ps+mCA7XUnjmmq1CVWcr8beLAzp3VlrOjiSzj4g==" saltValue="Es9Psf2FqdfIOlrdYzRpf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SECRETARIA DE SEGURIDAD Y JUSTICIA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0.77083333333333326</v>
      </c>
      <c r="F18" s="38">
        <f>E18*D18</f>
        <v>0.19270833333333331</v>
      </c>
      <c r="J18" s="37"/>
    </row>
    <row r="19" spans="1:10" ht="24" customHeight="1" x14ac:dyDescent="0.25">
      <c r="A19" s="40"/>
      <c r="B19" s="58" t="s">
        <v>15</v>
      </c>
      <c r="C19" s="61">
        <v>2</v>
      </c>
      <c r="D19" s="54">
        <v>0.25</v>
      </c>
      <c r="E19" s="54">
        <f>'B. Resultado por dimensiones'!G23</f>
        <v>0.86083333333333334</v>
      </c>
      <c r="F19" s="38">
        <f>E19*D19</f>
        <v>0.21520833333333333</v>
      </c>
      <c r="J19" s="37"/>
    </row>
    <row r="20" spans="1:10" ht="25.5" customHeight="1" x14ac:dyDescent="0.25">
      <c r="A20" s="40"/>
      <c r="B20" s="58" t="s">
        <v>18</v>
      </c>
      <c r="C20" s="61">
        <v>3</v>
      </c>
      <c r="D20" s="54">
        <v>0.25</v>
      </c>
      <c r="E20" s="54">
        <f>'B. Resultado por dimensiones'!G31</f>
        <v>0.81481111111111115</v>
      </c>
      <c r="F20" s="38">
        <f>E20*D20</f>
        <v>0.20370277777777779</v>
      </c>
      <c r="J20" s="37"/>
    </row>
    <row r="21" spans="1:10" ht="24.75" customHeight="1" thickBot="1" x14ac:dyDescent="0.3">
      <c r="A21" s="40"/>
      <c r="B21" s="59" t="s">
        <v>21</v>
      </c>
      <c r="C21" s="62">
        <v>4</v>
      </c>
      <c r="D21" s="60">
        <v>0.25</v>
      </c>
      <c r="E21" s="60">
        <f>'B. Resultado por dimensiones'!G37</f>
        <v>0.45833750000000001</v>
      </c>
      <c r="F21" s="39">
        <f>E21*D21</f>
        <v>0.114584375</v>
      </c>
      <c r="J21" s="37"/>
    </row>
    <row r="22" spans="1:10" ht="22.5" customHeight="1" thickBot="1" x14ac:dyDescent="0.3">
      <c r="A22" s="40"/>
      <c r="B22" s="107" t="s">
        <v>36</v>
      </c>
      <c r="C22" s="188" t="s">
        <v>37</v>
      </c>
      <c r="D22" s="189"/>
      <c r="E22" s="189"/>
      <c r="F22" s="108">
        <f>SUM(F18:F21)</f>
        <v>0.72620381944444445</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jymhkRvxhk4cqcCU5hT9RuYQwJ+VWZDaRq9ZjwbbJS+lmW4wAAn2YXf1n8BeMcq1jituYyumcn7It4lIGx7GvA==" saltValue="+Ba02e+G00R7O9ZjghO6S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vBeli0trHOXeRAtlc2qGD7muZ19xJtOZnanVEj3cQ9KM5e7AjIfk44Rpk59PK4+RNdqcBDsw0wloDBfAay2cSQ==" saltValue="/lx2D0mixyuSQ1IvGeGH7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SECRETARIA DE SEGURIDAD Y JUSTICIA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0.875</v>
      </c>
      <c r="G14" s="50">
        <f>E14*F14</f>
        <v>0.4375</v>
      </c>
      <c r="J14" s="37"/>
    </row>
    <row r="15" spans="1:10" ht="37.5" customHeight="1" x14ac:dyDescent="0.25">
      <c r="A15" s="40"/>
      <c r="B15" s="202"/>
      <c r="C15" s="45">
        <v>2</v>
      </c>
      <c r="D15" s="45" t="s">
        <v>75</v>
      </c>
      <c r="E15" s="46">
        <v>0.5</v>
      </c>
      <c r="F15" s="46">
        <f>'C. Entorno institucional'!F52</f>
        <v>0.66666666666666663</v>
      </c>
      <c r="G15" s="50">
        <f>F15*E15</f>
        <v>0.33333333333333331</v>
      </c>
      <c r="J15" s="37"/>
    </row>
    <row r="16" spans="1:10" ht="37.5" customHeight="1" thickBot="1" x14ac:dyDescent="0.3">
      <c r="A16" s="40"/>
      <c r="B16" s="203"/>
      <c r="C16" s="51" t="s">
        <v>76</v>
      </c>
      <c r="D16" s="204" t="s">
        <v>77</v>
      </c>
      <c r="E16" s="205"/>
      <c r="F16" s="205"/>
      <c r="G16" s="52">
        <f>SUM(G14:G15)</f>
        <v>0.77083333333333326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0.72166666666666679</v>
      </c>
      <c r="G22" s="50">
        <f t="shared" si="0"/>
        <v>0.36083333333333339</v>
      </c>
      <c r="J22" s="37"/>
    </row>
    <row r="23" spans="1:10" ht="36.75" customHeight="1" thickBot="1" x14ac:dyDescent="0.3">
      <c r="A23" s="40"/>
      <c r="B23" s="203"/>
      <c r="C23" s="51" t="s">
        <v>76</v>
      </c>
      <c r="D23" s="204" t="s">
        <v>80</v>
      </c>
      <c r="E23" s="205"/>
      <c r="F23" s="205"/>
      <c r="G23" s="52">
        <f>SUM(G21:G22)</f>
        <v>0.86083333333333334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0.4444333333333334</v>
      </c>
      <c r="G28" s="50">
        <f t="shared" ref="G28:G29" si="2">F28*E28</f>
        <v>0.14814444444444447</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1</v>
      </c>
      <c r="G30" s="50">
        <f>F30*E30</f>
        <v>0.33333333333333331</v>
      </c>
      <c r="J30" s="37"/>
    </row>
    <row r="31" spans="1:10" ht="37.5" customHeight="1" thickBot="1" x14ac:dyDescent="0.3">
      <c r="A31" s="40"/>
      <c r="B31" s="208"/>
      <c r="C31" s="51" t="s">
        <v>76</v>
      </c>
      <c r="D31" s="204" t="s">
        <v>84</v>
      </c>
      <c r="E31" s="209"/>
      <c r="F31" s="209"/>
      <c r="G31" s="52">
        <f>SUM(G28:G30)</f>
        <v>0.81481111111111115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0.625</v>
      </c>
      <c r="G35" s="50">
        <f t="shared" ref="G35:G36" si="4">F35*E35</f>
        <v>0.3125</v>
      </c>
      <c r="J35" s="37"/>
    </row>
    <row r="36" spans="1:10" ht="36" customHeight="1" x14ac:dyDescent="0.25">
      <c r="A36" s="40"/>
      <c r="B36" s="202"/>
      <c r="C36" s="45">
        <v>2</v>
      </c>
      <c r="D36" s="45" t="s">
        <v>86</v>
      </c>
      <c r="E36" s="46">
        <f t="shared" si="3"/>
        <v>0.5</v>
      </c>
      <c r="F36" s="46">
        <f>'F. Accesibilidad y uso'!F83</f>
        <v>0.29167500000000002</v>
      </c>
      <c r="G36" s="50">
        <f t="shared" si="4"/>
        <v>0.14583750000000001</v>
      </c>
      <c r="J36" s="37"/>
    </row>
    <row r="37" spans="1:10" ht="36" customHeight="1" thickBot="1" x14ac:dyDescent="0.3">
      <c r="A37" s="40"/>
      <c r="B37" s="203"/>
      <c r="C37" s="51" t="s">
        <v>76</v>
      </c>
      <c r="D37" s="204" t="s">
        <v>87</v>
      </c>
      <c r="E37" s="205"/>
      <c r="F37" s="205"/>
      <c r="G37" s="52">
        <f>SUM(G35:G36)</f>
        <v>0.45833750000000001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Y9QWDKtJ1oQipzQ89t1kwSXaI8VF/3FpSej52ehMvqrhvwmLeUjLGQai/87StWkhtJyPQXqIJMfNmUA4ftXr+A==" saltValue="gSdw5LLIoM7UNYJCNEXPf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0"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c r="E14" s="145">
        <v>38</v>
      </c>
      <c r="F14" s="128" t="s">
        <v>101</v>
      </c>
      <c r="G14" s="128" t="s">
        <v>102</v>
      </c>
      <c r="H14" s="128" t="s">
        <v>103</v>
      </c>
      <c r="I14" s="129" t="s">
        <v>116</v>
      </c>
      <c r="J14" s="121">
        <v>0.25</v>
      </c>
      <c r="K14" s="129" t="s">
        <v>116</v>
      </c>
      <c r="M14" s="37"/>
    </row>
    <row r="15" spans="1:13" ht="14.25" hidden="1" customHeight="1" x14ac:dyDescent="0.25">
      <c r="A15" s="40"/>
      <c r="B15" s="130" t="s">
        <v>108</v>
      </c>
      <c r="C15" s="126" t="s">
        <v>109</v>
      </c>
      <c r="D15" s="127" t="s">
        <v>107</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t="s">
        <v>107</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t="s">
        <v>107</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t="s">
        <v>107</v>
      </c>
      <c r="E21" s="145">
        <v>51</v>
      </c>
      <c r="F21" s="128" t="s">
        <v>101</v>
      </c>
      <c r="G21" s="128" t="s">
        <v>102</v>
      </c>
      <c r="H21" s="128" t="s">
        <v>103</v>
      </c>
      <c r="I21" s="129">
        <v>0.25</v>
      </c>
      <c r="J21" s="121">
        <v>0.25</v>
      </c>
      <c r="K21" s="129">
        <v>6.25E-2</v>
      </c>
      <c r="M21" s="37"/>
    </row>
    <row r="22" spans="1:13" ht="14.25" hidden="1" customHeight="1" x14ac:dyDescent="0.25">
      <c r="A22" s="40"/>
      <c r="B22" s="130" t="s">
        <v>123</v>
      </c>
      <c r="C22" s="126" t="s">
        <v>124</v>
      </c>
      <c r="D22" s="127" t="s">
        <v>107</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t="s">
        <v>107</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t="s">
        <v>107</v>
      </c>
      <c r="E30" s="145">
        <v>70</v>
      </c>
      <c r="F30" s="128" t="s">
        <v>101</v>
      </c>
      <c r="G30" s="128" t="s">
        <v>75</v>
      </c>
      <c r="H30" s="128" t="s">
        <v>103</v>
      </c>
      <c r="I30" s="129">
        <v>0.25</v>
      </c>
      <c r="J30" s="121">
        <v>0.33</v>
      </c>
      <c r="K30" s="129">
        <v>8.2500000000000004E-2</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D35" s="7" t="s">
        <v>107</v>
      </c>
      <c r="E35" s="145">
        <v>82</v>
      </c>
      <c r="F35" s="128" t="s">
        <v>101</v>
      </c>
      <c r="G35" s="128" t="s">
        <v>75</v>
      </c>
      <c r="H35" s="128" t="s">
        <v>103</v>
      </c>
      <c r="I35" s="129">
        <v>0.5</v>
      </c>
      <c r="J35" s="121">
        <v>0.33</v>
      </c>
      <c r="K35" s="129">
        <v>0.16500000000000001</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0.75</v>
      </c>
      <c r="E44" s="23">
        <v>0.25</v>
      </c>
      <c r="F44" s="24">
        <f>E44*D44</f>
        <v>0.1875</v>
      </c>
      <c r="M44" s="37"/>
    </row>
    <row r="45" spans="1:13" ht="25.5" customHeight="1" thickBot="1" x14ac:dyDescent="0.3">
      <c r="A45" s="40"/>
      <c r="C45" s="220" t="s">
        <v>162</v>
      </c>
      <c r="D45" s="221"/>
      <c r="E45" s="222"/>
      <c r="F45" s="25">
        <f>SUM(F41:F44)</f>
        <v>0.875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0.5</v>
      </c>
      <c r="E50" s="29">
        <f t="shared" si="0"/>
        <v>0.33333333333333331</v>
      </c>
      <c r="F50" s="30">
        <f t="shared" si="1"/>
        <v>0.16666666666666666</v>
      </c>
      <c r="M50" s="37"/>
    </row>
    <row r="51" spans="1:13" ht="32.25" thickBot="1" x14ac:dyDescent="0.3">
      <c r="A51" s="40"/>
      <c r="C51" s="28" t="s">
        <v>167</v>
      </c>
      <c r="D51" s="29">
        <f>SUM(I34:I36)</f>
        <v>0.5</v>
      </c>
      <c r="E51" s="29">
        <f t="shared" si="0"/>
        <v>0.33333333333333331</v>
      </c>
      <c r="F51" s="30">
        <f t="shared" si="1"/>
        <v>0.16666666666666666</v>
      </c>
      <c r="M51" s="37"/>
    </row>
    <row r="52" spans="1:13" ht="26.25" customHeight="1" thickBot="1" x14ac:dyDescent="0.3">
      <c r="A52" s="40"/>
      <c r="C52" s="214" t="s">
        <v>162</v>
      </c>
      <c r="D52" s="215"/>
      <c r="E52" s="216"/>
      <c r="F52" s="31">
        <f>SUM(F49:F51)</f>
        <v>0.66666666666666663</v>
      </c>
      <c r="M52" s="37"/>
    </row>
    <row r="53" spans="1:13" ht="14.25" customHeight="1" thickBot="1" x14ac:dyDescent="0.3">
      <c r="A53" s="40"/>
      <c r="M53" s="37"/>
    </row>
    <row r="54" spans="1:13" ht="27.75" customHeight="1" thickBot="1" x14ac:dyDescent="0.3">
      <c r="A54" s="40"/>
      <c r="C54" s="211" t="s">
        <v>168</v>
      </c>
      <c r="D54" s="212"/>
      <c r="E54" s="213"/>
      <c r="F54" s="32">
        <f>(F45*50%)+(F52*50%)</f>
        <v>0.77083333333333326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uKK4jLYla6vZ9DSM7MhJwKmmRb1GyMWshCIEZsjKwzZ6MBD1Hk7F0N/avgOXXv6aU+U77wI89l8cD6aX3lT+pQ==" saltValue="9VS1bopm3dQxG/NtC6AsY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6"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c r="E12" s="145">
        <v>85</v>
      </c>
      <c r="F12" s="128" t="s">
        <v>15</v>
      </c>
      <c r="G12" s="128" t="s">
        <v>172</v>
      </c>
      <c r="H12" s="128" t="s">
        <v>103</v>
      </c>
      <c r="I12" s="129" t="s">
        <v>116</v>
      </c>
      <c r="J12" s="143">
        <v>0.33333333333333331</v>
      </c>
      <c r="K12" s="129" t="s">
        <v>116</v>
      </c>
      <c r="M12" s="37"/>
    </row>
    <row r="13" spans="1:13" ht="14.25" hidden="1" customHeight="1" x14ac:dyDescent="0.25">
      <c r="A13" s="40"/>
      <c r="B13" s="130" t="s">
        <v>173</v>
      </c>
      <c r="C13" s="126" t="s">
        <v>174</v>
      </c>
      <c r="D13" s="127" t="s">
        <v>107</v>
      </c>
      <c r="E13" s="145">
        <v>86</v>
      </c>
      <c r="F13" s="128" t="s">
        <v>15</v>
      </c>
      <c r="G13" s="128" t="s">
        <v>172</v>
      </c>
      <c r="H13" s="128" t="s">
        <v>103</v>
      </c>
      <c r="I13" s="129">
        <v>0.25</v>
      </c>
      <c r="J13" s="143">
        <v>0.33333333333333331</v>
      </c>
      <c r="K13" s="129">
        <v>8.3333333333333329E-2</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t="s">
        <v>107</v>
      </c>
      <c r="E16" s="145">
        <v>89</v>
      </c>
      <c r="F16" s="128" t="s">
        <v>15</v>
      </c>
      <c r="G16" s="128" t="s">
        <v>172</v>
      </c>
      <c r="H16" s="128" t="s">
        <v>103</v>
      </c>
      <c r="I16" s="129">
        <v>0.25</v>
      </c>
      <c r="J16" s="143">
        <v>0.33333333333333331</v>
      </c>
      <c r="K16" s="129">
        <v>8.3333333333333329E-2</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t="s">
        <v>107</v>
      </c>
      <c r="E18" s="145">
        <v>92</v>
      </c>
      <c r="F18" s="128" t="s">
        <v>15</v>
      </c>
      <c r="G18" s="128" t="s">
        <v>172</v>
      </c>
      <c r="H18" s="128" t="s">
        <v>103</v>
      </c>
      <c r="I18" s="129">
        <v>0.25</v>
      </c>
      <c r="J18" s="143">
        <v>0.33333333333333331</v>
      </c>
      <c r="K18" s="129">
        <v>8.3333333333333329E-2</v>
      </c>
      <c r="M18" s="37"/>
    </row>
    <row r="19" spans="1:13" ht="14.25" hidden="1" customHeight="1" x14ac:dyDescent="0.25">
      <c r="A19" s="40"/>
      <c r="B19" s="130" t="s">
        <v>185</v>
      </c>
      <c r="C19" s="126" t="s">
        <v>186</v>
      </c>
      <c r="D19" s="127" t="s">
        <v>107</v>
      </c>
      <c r="E19" s="145">
        <v>93</v>
      </c>
      <c r="F19" s="128" t="s">
        <v>15</v>
      </c>
      <c r="G19" s="128" t="s">
        <v>172</v>
      </c>
      <c r="H19" s="128" t="s">
        <v>103</v>
      </c>
      <c r="I19" s="129">
        <v>0.25</v>
      </c>
      <c r="J19" s="143">
        <v>0.33333333333333331</v>
      </c>
      <c r="K19" s="129">
        <v>8.3333333333333329E-2</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t="s">
        <v>107</v>
      </c>
      <c r="E23" s="145">
        <v>98</v>
      </c>
      <c r="F23" s="128" t="s">
        <v>15</v>
      </c>
      <c r="G23" s="128" t="s">
        <v>172</v>
      </c>
      <c r="H23" s="128" t="s">
        <v>103</v>
      </c>
      <c r="I23" s="129">
        <v>1</v>
      </c>
      <c r="J23" s="143">
        <v>0.33333333333333331</v>
      </c>
      <c r="K23" s="131">
        <v>0.33333333333333331</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107</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t="s">
        <v>107</v>
      </c>
      <c r="E31" s="145">
        <v>137</v>
      </c>
      <c r="F31" s="128" t="s">
        <v>15</v>
      </c>
      <c r="G31" s="128" t="s">
        <v>211</v>
      </c>
      <c r="H31" s="128" t="s">
        <v>103</v>
      </c>
      <c r="I31" s="129">
        <v>1</v>
      </c>
      <c r="J31" s="149">
        <v>0.16666666666666671</v>
      </c>
      <c r="K31" s="129">
        <v>0.16666666666666671</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107</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t="s">
        <v>107</v>
      </c>
      <c r="E42" s="145">
        <v>148</v>
      </c>
      <c r="F42" s="128" t="s">
        <v>15</v>
      </c>
      <c r="G42" s="128" t="s">
        <v>211</v>
      </c>
      <c r="H42" s="128" t="s">
        <v>103</v>
      </c>
      <c r="I42" s="129">
        <v>0.5</v>
      </c>
      <c r="J42" s="149">
        <v>0.16666666666666671</v>
      </c>
      <c r="K42" s="129">
        <v>8.3333333333333329E-2</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1.17E-2</v>
      </c>
      <c r="E54" s="145">
        <v>160</v>
      </c>
      <c r="F54" s="128" t="s">
        <v>15</v>
      </c>
      <c r="G54" s="128" t="s">
        <v>211</v>
      </c>
      <c r="H54" s="128" t="s">
        <v>103</v>
      </c>
      <c r="I54" s="129">
        <v>0.33</v>
      </c>
      <c r="J54" s="149">
        <v>0.16666666666666671</v>
      </c>
      <c r="K54" s="129">
        <v>5.5E-2</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t="s">
        <v>107</v>
      </c>
      <c r="E60" s="145">
        <v>166</v>
      </c>
      <c r="F60" s="128" t="s">
        <v>15</v>
      </c>
      <c r="G60" s="128" t="s">
        <v>211</v>
      </c>
      <c r="H60" s="128" t="s">
        <v>103</v>
      </c>
      <c r="I60" s="129">
        <v>0.5</v>
      </c>
      <c r="J60" s="149">
        <v>0.16666666666666671</v>
      </c>
      <c r="K60" s="129">
        <v>8.3333333333333329E-2</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8</v>
      </c>
      <c r="E63" s="147">
        <v>524</v>
      </c>
      <c r="F63" s="122" t="s">
        <v>15</v>
      </c>
      <c r="G63" s="122" t="s">
        <v>211</v>
      </c>
      <c r="H63" s="122" t="s">
        <v>103</v>
      </c>
      <c r="I63" s="123">
        <v>1</v>
      </c>
      <c r="J63" s="152">
        <v>0.16666666666666671</v>
      </c>
      <c r="K63" s="123">
        <v>0.16666666666666671</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1</v>
      </c>
      <c r="E71" s="29">
        <f t="shared" ref="E71:E72" si="0">1/3</f>
        <v>0.33333333333333331</v>
      </c>
      <c r="F71" s="30">
        <f>E71*D71</f>
        <v>0.33333333333333331</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1</v>
      </c>
      <c r="E77" s="29">
        <f>1/6</f>
        <v>0.16666666666666666</v>
      </c>
      <c r="F77" s="30">
        <f>E77*D77</f>
        <v>0.16666666666666666</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1</v>
      </c>
      <c r="E79" s="29">
        <f t="shared" si="2"/>
        <v>0.16666666666666666</v>
      </c>
      <c r="F79" s="30">
        <f t="shared" si="3"/>
        <v>0.16666666666666666</v>
      </c>
      <c r="M79" s="37"/>
    </row>
    <row r="80" spans="1:13" ht="47.25" x14ac:dyDescent="0.25">
      <c r="A80" s="40"/>
      <c r="C80" s="19" t="s">
        <v>286</v>
      </c>
      <c r="D80" s="20">
        <f>SUM(I40:I44)</f>
        <v>0.5</v>
      </c>
      <c r="E80" s="29">
        <f t="shared" si="2"/>
        <v>0.16666666666666666</v>
      </c>
      <c r="F80" s="30">
        <f t="shared" si="3"/>
        <v>8.3333333333333329E-2</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0.5</v>
      </c>
      <c r="E82" s="29">
        <f t="shared" si="2"/>
        <v>0.16666666666666666</v>
      </c>
      <c r="F82" s="30">
        <f t="shared" si="3"/>
        <v>8.3333333333333329E-2</v>
      </c>
      <c r="M82" s="37"/>
    </row>
    <row r="83" spans="1:13" ht="27" customHeight="1" thickBot="1" x14ac:dyDescent="0.3">
      <c r="A83" s="40"/>
      <c r="C83" s="214" t="s">
        <v>162</v>
      </c>
      <c r="D83" s="221"/>
      <c r="E83" s="222"/>
      <c r="F83" s="31">
        <f>SUM(F77:F82)</f>
        <v>0.72166666666666679</v>
      </c>
      <c r="M83" s="37"/>
    </row>
    <row r="84" spans="1:13" ht="14.25" customHeight="1" thickBot="1" x14ac:dyDescent="0.3">
      <c r="A84" s="40"/>
      <c r="M84" s="37"/>
    </row>
    <row r="85" spans="1:13" ht="28.5" customHeight="1" thickBot="1" x14ac:dyDescent="0.3">
      <c r="A85" s="40"/>
      <c r="C85" s="211" t="s">
        <v>168</v>
      </c>
      <c r="D85" s="221"/>
      <c r="E85" s="222"/>
      <c r="F85" s="76">
        <f>(F73*50%)+(F83*50%)</f>
        <v>0.86083333333333334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PBmv3NU1V2MOzP6meWGvuBGrdOFwH7e41CDk0WuqsyLju/6OOkEpqlyQbmIjVwOnPLhyCFRKuQxJw96wtrXkog==" saltValue="kgAGYu2RlYmiMsFAB3ivu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1" zoomScale="85" zoomScaleNormal="70" zoomScaleSheetLayoutView="85" workbookViewId="0">
      <selection activeCell="D96" activeCellId="1" sqref="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0.25</v>
      </c>
      <c r="J12" s="143">
        <v>0.16666666666666671</v>
      </c>
      <c r="K12" s="121">
        <v>4.1666666666666671E-2</v>
      </c>
      <c r="M12" s="99"/>
    </row>
    <row r="13" spans="1:13" ht="14.25" hidden="1" customHeight="1" x14ac:dyDescent="0.2">
      <c r="A13" s="68"/>
      <c r="B13" s="142" t="s">
        <v>296</v>
      </c>
      <c r="C13" s="141" t="s">
        <v>297</v>
      </c>
      <c r="D13" s="140" t="s">
        <v>89</v>
      </c>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t="s">
        <v>89</v>
      </c>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t="s">
        <v>100</v>
      </c>
      <c r="E15" s="145">
        <v>174</v>
      </c>
      <c r="F15" s="120" t="s">
        <v>18</v>
      </c>
      <c r="G15" s="120" t="s">
        <v>295</v>
      </c>
      <c r="H15" s="120" t="s">
        <v>103</v>
      </c>
      <c r="I15" s="144">
        <v>8.3299999999999999E-2</v>
      </c>
      <c r="J15" s="143">
        <v>0.16666666666666671</v>
      </c>
      <c r="K15" s="121">
        <v>1.3883333333333331E-2</v>
      </c>
      <c r="M15" s="99"/>
    </row>
    <row r="16" spans="1:13" ht="14.25" hidden="1" customHeight="1" x14ac:dyDescent="0.2">
      <c r="A16" s="68"/>
      <c r="B16" s="142" t="s">
        <v>302</v>
      </c>
      <c r="C16" s="141" t="s">
        <v>303</v>
      </c>
      <c r="D16" s="140" t="s">
        <v>100</v>
      </c>
      <c r="E16" s="145">
        <v>175</v>
      </c>
      <c r="F16" s="120" t="s">
        <v>18</v>
      </c>
      <c r="G16" s="120" t="s">
        <v>295</v>
      </c>
      <c r="H16" s="120" t="s">
        <v>103</v>
      </c>
      <c r="I16" s="144">
        <v>8.3299999999999999E-2</v>
      </c>
      <c r="J16" s="143">
        <v>0.16666666666666671</v>
      </c>
      <c r="K16" s="121">
        <v>1.3883333333333331E-2</v>
      </c>
      <c r="M16" s="99"/>
    </row>
    <row r="17" spans="1:13" ht="14.25" hidden="1" customHeight="1" x14ac:dyDescent="0.2">
      <c r="A17" s="68"/>
      <c r="B17" s="142" t="s">
        <v>304</v>
      </c>
      <c r="C17" s="141" t="s">
        <v>305</v>
      </c>
      <c r="D17" s="140" t="s">
        <v>100</v>
      </c>
      <c r="E17" s="145">
        <v>176</v>
      </c>
      <c r="F17" s="120" t="s">
        <v>18</v>
      </c>
      <c r="G17" s="120" t="s">
        <v>295</v>
      </c>
      <c r="H17" s="120" t="s">
        <v>103</v>
      </c>
      <c r="I17" s="144">
        <v>0.25</v>
      </c>
      <c r="J17" s="143">
        <v>0.16666666666666671</v>
      </c>
      <c r="K17" s="121">
        <v>4.1666666666666671E-2</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t="s">
        <v>107</v>
      </c>
      <c r="E20" s="145">
        <v>216</v>
      </c>
      <c r="F20" s="128" t="s">
        <v>18</v>
      </c>
      <c r="G20" s="128" t="s">
        <v>295</v>
      </c>
      <c r="H20" s="128" t="s">
        <v>103</v>
      </c>
      <c r="I20" s="129">
        <v>0.5</v>
      </c>
      <c r="J20" s="149">
        <v>0.16666666666666671</v>
      </c>
      <c r="K20" s="129">
        <v>8.3333333333333329E-2</v>
      </c>
      <c r="M20" s="99"/>
    </row>
    <row r="21" spans="1:13" ht="14.25" hidden="1" customHeight="1" x14ac:dyDescent="0.2">
      <c r="A21" s="68"/>
      <c r="B21" s="137" t="s">
        <v>312</v>
      </c>
      <c r="C21" s="126" t="s">
        <v>313</v>
      </c>
      <c r="D21" s="127" t="s">
        <v>107</v>
      </c>
      <c r="E21" s="145">
        <v>217</v>
      </c>
      <c r="F21" s="128" t="s">
        <v>18</v>
      </c>
      <c r="G21" s="128" t="s">
        <v>295</v>
      </c>
      <c r="H21" s="128" t="s">
        <v>103</v>
      </c>
      <c r="I21" s="129">
        <v>0.5</v>
      </c>
      <c r="J21" s="149">
        <v>0.16666666666666671</v>
      </c>
      <c r="K21" s="129">
        <v>8.3333333333333329E-2</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t="s">
        <v>107</v>
      </c>
      <c r="E24" s="145">
        <v>231</v>
      </c>
      <c r="F24" s="128" t="s">
        <v>18</v>
      </c>
      <c r="G24" s="128" t="s">
        <v>295</v>
      </c>
      <c r="H24" s="128" t="s">
        <v>103</v>
      </c>
      <c r="I24" s="129">
        <v>0.1428571428571429</v>
      </c>
      <c r="J24" s="149">
        <v>0.16666666666666671</v>
      </c>
      <c r="K24" s="131">
        <v>2.3809523809523812E-2</v>
      </c>
      <c r="M24" s="99"/>
    </row>
    <row r="25" spans="1:13" ht="14.25" hidden="1" customHeight="1" x14ac:dyDescent="0.2">
      <c r="A25" s="68"/>
      <c r="B25" s="130" t="s">
        <v>320</v>
      </c>
      <c r="C25" s="126" t="s">
        <v>321</v>
      </c>
      <c r="D25" s="127" t="s">
        <v>107</v>
      </c>
      <c r="E25" s="145">
        <v>232</v>
      </c>
      <c r="F25" s="128" t="s">
        <v>18</v>
      </c>
      <c r="G25" s="128" t="s">
        <v>295</v>
      </c>
      <c r="H25" s="128" t="s">
        <v>103</v>
      </c>
      <c r="I25" s="129">
        <v>0.1428571428571429</v>
      </c>
      <c r="J25" s="149">
        <v>0.16666666666666671</v>
      </c>
      <c r="K25" s="131">
        <v>2.3809523809523812E-2</v>
      </c>
      <c r="M25" s="99"/>
    </row>
    <row r="26" spans="1:13" ht="14.25" hidden="1" customHeight="1" x14ac:dyDescent="0.2">
      <c r="A26" s="68"/>
      <c r="B26" s="130" t="s">
        <v>322</v>
      </c>
      <c r="C26" s="126" t="s">
        <v>323</v>
      </c>
      <c r="D26" s="127" t="s">
        <v>107</v>
      </c>
      <c r="E26" s="145">
        <v>233</v>
      </c>
      <c r="F26" s="128" t="s">
        <v>18</v>
      </c>
      <c r="G26" s="128" t="s">
        <v>295</v>
      </c>
      <c r="H26" s="128" t="s">
        <v>103</v>
      </c>
      <c r="I26" s="129">
        <v>0.1428571428571429</v>
      </c>
      <c r="J26" s="149">
        <v>0.16666666666666671</v>
      </c>
      <c r="K26" s="131">
        <v>2.3809523809523812E-2</v>
      </c>
      <c r="M26" s="99"/>
    </row>
    <row r="27" spans="1:13" ht="14.25" hidden="1" customHeight="1" x14ac:dyDescent="0.2">
      <c r="A27" s="68"/>
      <c r="B27" s="130" t="s">
        <v>324</v>
      </c>
      <c r="C27" s="126" t="s">
        <v>325</v>
      </c>
      <c r="D27" s="127" t="s">
        <v>107</v>
      </c>
      <c r="E27" s="145">
        <v>234</v>
      </c>
      <c r="F27" s="128" t="s">
        <v>18</v>
      </c>
      <c r="G27" s="128" t="s">
        <v>295</v>
      </c>
      <c r="H27" s="128" t="s">
        <v>103</v>
      </c>
      <c r="I27" s="131">
        <v>0.1428571428571429</v>
      </c>
      <c r="J27" s="149">
        <v>0.16666666666666671</v>
      </c>
      <c r="K27" s="131">
        <v>2.3809523809523812E-2</v>
      </c>
      <c r="M27" s="99"/>
    </row>
    <row r="28" spans="1:13" ht="14.25" hidden="1" customHeight="1" x14ac:dyDescent="0.2">
      <c r="A28" s="68"/>
      <c r="B28" s="130" t="s">
        <v>326</v>
      </c>
      <c r="C28" s="126" t="s">
        <v>327</v>
      </c>
      <c r="D28" s="127" t="s">
        <v>107</v>
      </c>
      <c r="E28" s="145">
        <v>235</v>
      </c>
      <c r="F28" s="128" t="s">
        <v>18</v>
      </c>
      <c r="G28" s="128" t="s">
        <v>295</v>
      </c>
      <c r="H28" s="128" t="s">
        <v>103</v>
      </c>
      <c r="I28" s="129">
        <v>0.1428571428571429</v>
      </c>
      <c r="J28" s="149">
        <v>0.16666666666666671</v>
      </c>
      <c r="K28" s="131">
        <v>2.3809523809523812E-2</v>
      </c>
      <c r="M28" s="99"/>
    </row>
    <row r="29" spans="1:13" ht="14.25" hidden="1" customHeight="1" x14ac:dyDescent="0.2">
      <c r="A29" s="68"/>
      <c r="B29" s="130" t="s">
        <v>328</v>
      </c>
      <c r="C29" s="126" t="s">
        <v>329</v>
      </c>
      <c r="D29" s="127" t="s">
        <v>107</v>
      </c>
      <c r="E29" s="145">
        <v>236</v>
      </c>
      <c r="F29" s="128" t="s">
        <v>18</v>
      </c>
      <c r="G29" s="128" t="s">
        <v>295</v>
      </c>
      <c r="H29" s="128" t="s">
        <v>103</v>
      </c>
      <c r="I29" s="129">
        <v>0.1428571428571429</v>
      </c>
      <c r="J29" s="149">
        <v>0.16666666666666671</v>
      </c>
      <c r="K29" s="131">
        <v>2.3809523809523812E-2</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t="s">
        <v>107</v>
      </c>
      <c r="E31" s="145">
        <v>239</v>
      </c>
      <c r="F31" s="128" t="s">
        <v>18</v>
      </c>
      <c r="G31" s="128" t="s">
        <v>295</v>
      </c>
      <c r="H31" s="128" t="s">
        <v>103</v>
      </c>
      <c r="I31" s="129">
        <v>0.1428571428571429</v>
      </c>
      <c r="J31" s="149">
        <v>0.16666666666666671</v>
      </c>
      <c r="K31" s="131">
        <v>2.3809523809523812E-2</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107</v>
      </c>
      <c r="E34" s="145">
        <v>243</v>
      </c>
      <c r="F34" s="128" t="s">
        <v>18</v>
      </c>
      <c r="G34" s="128" t="s">
        <v>82</v>
      </c>
      <c r="H34" s="128" t="s">
        <v>103</v>
      </c>
      <c r="I34" s="129">
        <v>0.25</v>
      </c>
      <c r="J34" s="143">
        <v>0.33333333333333331</v>
      </c>
      <c r="K34" s="131">
        <v>8.3333333333333329E-2</v>
      </c>
      <c r="M34" s="99"/>
    </row>
    <row r="35" spans="1:13" ht="14.25" hidden="1" customHeight="1" x14ac:dyDescent="0.2">
      <c r="A35" s="68"/>
      <c r="B35" s="130" t="s">
        <v>340</v>
      </c>
      <c r="C35" s="126" t="s">
        <v>341</v>
      </c>
      <c r="D35" s="127" t="s">
        <v>107</v>
      </c>
      <c r="E35" s="145">
        <v>244</v>
      </c>
      <c r="F35" s="128" t="s">
        <v>18</v>
      </c>
      <c r="G35" s="128" t="s">
        <v>82</v>
      </c>
      <c r="H35" s="128" t="s">
        <v>103</v>
      </c>
      <c r="I35" s="129">
        <v>0.25</v>
      </c>
      <c r="J35" s="143">
        <v>0.33333333333333331</v>
      </c>
      <c r="K35" s="131">
        <v>8.3333333333333329E-2</v>
      </c>
      <c r="M35" s="99"/>
    </row>
    <row r="36" spans="1:13" ht="14.25" hidden="1" customHeight="1" x14ac:dyDescent="0.2">
      <c r="A36" s="68"/>
      <c r="B36" s="130" t="s">
        <v>342</v>
      </c>
      <c r="C36" s="126" t="s">
        <v>343</v>
      </c>
      <c r="D36" s="127" t="s">
        <v>107</v>
      </c>
      <c r="E36" s="145">
        <v>245</v>
      </c>
      <c r="F36" s="128" t="s">
        <v>18</v>
      </c>
      <c r="G36" s="128" t="s">
        <v>82</v>
      </c>
      <c r="H36" s="128" t="s">
        <v>103</v>
      </c>
      <c r="I36" s="129">
        <v>0.25</v>
      </c>
      <c r="J36" s="143">
        <v>0.33333333333333331</v>
      </c>
      <c r="K36" s="131">
        <v>8.3333333333333329E-2</v>
      </c>
      <c r="M36" s="99"/>
    </row>
    <row r="37" spans="1:13" ht="14.25" hidden="1" customHeight="1" x14ac:dyDescent="0.2">
      <c r="A37" s="68"/>
      <c r="B37" s="130" t="s">
        <v>344</v>
      </c>
      <c r="C37" s="138" t="s">
        <v>345</v>
      </c>
      <c r="D37" s="127" t="s">
        <v>107</v>
      </c>
      <c r="E37" s="145">
        <v>246</v>
      </c>
      <c r="F37" s="128" t="s">
        <v>18</v>
      </c>
      <c r="G37" s="128" t="s">
        <v>82</v>
      </c>
      <c r="H37" s="128" t="s">
        <v>103</v>
      </c>
      <c r="I37" s="129">
        <v>0.25</v>
      </c>
      <c r="J37" s="143">
        <v>0.33333333333333331</v>
      </c>
      <c r="K37" s="128">
        <v>8.3333333333333329E-2</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107</v>
      </c>
      <c r="E40" s="145">
        <v>250</v>
      </c>
      <c r="F40" s="128" t="s">
        <v>18</v>
      </c>
      <c r="G40" s="128" t="s">
        <v>82</v>
      </c>
      <c r="H40" s="128" t="s">
        <v>103</v>
      </c>
      <c r="I40" s="129">
        <v>0.5</v>
      </c>
      <c r="J40" s="143">
        <v>0.33333333333333331</v>
      </c>
      <c r="K40" s="131">
        <v>0.16666666666666671</v>
      </c>
      <c r="M40" s="99"/>
    </row>
    <row r="41" spans="1:13" ht="14.25" hidden="1" customHeight="1" x14ac:dyDescent="0.2">
      <c r="A41" s="68"/>
      <c r="B41" s="130" t="s">
        <v>351</v>
      </c>
      <c r="C41" s="126" t="s">
        <v>352</v>
      </c>
      <c r="D41" s="127" t="s">
        <v>107</v>
      </c>
      <c r="E41" s="145">
        <v>251</v>
      </c>
      <c r="F41" s="128" t="s">
        <v>18</v>
      </c>
      <c r="G41" s="128" t="s">
        <v>82</v>
      </c>
      <c r="H41" s="128" t="s">
        <v>103</v>
      </c>
      <c r="I41" s="129">
        <v>0.5</v>
      </c>
      <c r="J41" s="143">
        <v>0.33333333333333331</v>
      </c>
      <c r="K41" s="131">
        <v>0.16666666666666671</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t="s">
        <v>107</v>
      </c>
      <c r="E44" s="145">
        <v>254</v>
      </c>
      <c r="F44" s="128" t="s">
        <v>18</v>
      </c>
      <c r="G44" s="128" t="s">
        <v>82</v>
      </c>
      <c r="H44" s="128" t="s">
        <v>103</v>
      </c>
      <c r="I44" s="129">
        <v>0.2</v>
      </c>
      <c r="J44" s="143">
        <v>0.33333333333333331</v>
      </c>
      <c r="K44" s="131">
        <v>6.6666666666666666E-2</v>
      </c>
      <c r="M44" s="99"/>
    </row>
    <row r="45" spans="1:13" ht="14.25" hidden="1" customHeight="1" x14ac:dyDescent="0.2">
      <c r="A45" s="68"/>
      <c r="B45" s="130" t="s">
        <v>359</v>
      </c>
      <c r="C45" s="126" t="s">
        <v>360</v>
      </c>
      <c r="D45" s="127" t="s">
        <v>107</v>
      </c>
      <c r="E45" s="145">
        <v>255</v>
      </c>
      <c r="F45" s="128" t="s">
        <v>18</v>
      </c>
      <c r="G45" s="128" t="s">
        <v>82</v>
      </c>
      <c r="H45" s="128" t="s">
        <v>103</v>
      </c>
      <c r="I45" s="129">
        <v>0.2</v>
      </c>
      <c r="J45" s="143">
        <v>0.33333333333333331</v>
      </c>
      <c r="K45" s="131">
        <v>6.6666666666666666E-2</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t="s">
        <v>107</v>
      </c>
      <c r="E48" s="145">
        <v>258</v>
      </c>
      <c r="F48" s="128" t="s">
        <v>18</v>
      </c>
      <c r="G48" s="128" t="s">
        <v>82</v>
      </c>
      <c r="H48" s="128" t="s">
        <v>103</v>
      </c>
      <c r="I48" s="129">
        <v>0.2</v>
      </c>
      <c r="J48" s="143">
        <v>0.33333333333333331</v>
      </c>
      <c r="K48" s="131">
        <v>6.6666666666666666E-2</v>
      </c>
      <c r="M48" s="99"/>
    </row>
    <row r="49" spans="1:13" ht="14.25" hidden="1" customHeight="1" x14ac:dyDescent="0.2">
      <c r="A49" s="68"/>
      <c r="B49" s="130" t="s">
        <v>367</v>
      </c>
      <c r="C49" s="126" t="s">
        <v>368</v>
      </c>
      <c r="D49" s="127" t="s">
        <v>107</v>
      </c>
      <c r="E49" s="145">
        <v>259</v>
      </c>
      <c r="F49" s="128" t="s">
        <v>18</v>
      </c>
      <c r="G49" s="128" t="s">
        <v>82</v>
      </c>
      <c r="H49" s="128" t="s">
        <v>103</v>
      </c>
      <c r="I49" s="129">
        <v>0.2</v>
      </c>
      <c r="J49" s="143">
        <v>0.33333333333333331</v>
      </c>
      <c r="K49" s="131">
        <v>6.6666666666666666E-2</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t="s">
        <v>107</v>
      </c>
      <c r="E51" s="145">
        <v>261</v>
      </c>
      <c r="F51" s="128" t="s">
        <v>18</v>
      </c>
      <c r="G51" s="128" t="s">
        <v>82</v>
      </c>
      <c r="H51" s="128" t="s">
        <v>103</v>
      </c>
      <c r="I51" s="129">
        <v>0.2</v>
      </c>
      <c r="J51" s="143">
        <v>0.33333333333333331</v>
      </c>
      <c r="K51" s="131">
        <v>6.6666666666666666E-2</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107</v>
      </c>
      <c r="E55" s="145">
        <v>315</v>
      </c>
      <c r="F55" s="128" t="s">
        <v>18</v>
      </c>
      <c r="G55" s="128" t="s">
        <v>380</v>
      </c>
      <c r="H55" s="128" t="s">
        <v>103</v>
      </c>
      <c r="I55" s="129">
        <v>0.2</v>
      </c>
      <c r="J55" s="143">
        <v>0.33333333333333331</v>
      </c>
      <c r="K55" s="131">
        <v>6.6666666666666666E-2</v>
      </c>
      <c r="M55" s="99"/>
    </row>
    <row r="56" spans="1:13" ht="14.25" hidden="1" customHeight="1" x14ac:dyDescent="0.2">
      <c r="A56" s="68"/>
      <c r="B56" s="137" t="s">
        <v>381</v>
      </c>
      <c r="C56" s="126" t="s">
        <v>382</v>
      </c>
      <c r="D56" s="127" t="s">
        <v>107</v>
      </c>
      <c r="E56" s="145">
        <v>325</v>
      </c>
      <c r="F56" s="128" t="s">
        <v>18</v>
      </c>
      <c r="G56" s="128" t="s">
        <v>380</v>
      </c>
      <c r="H56" s="128" t="s">
        <v>103</v>
      </c>
      <c r="I56" s="129">
        <v>0.2</v>
      </c>
      <c r="J56" s="143">
        <v>0.33333333333333331</v>
      </c>
      <c r="K56" s="131">
        <v>6.6666666666666666E-2</v>
      </c>
      <c r="M56" s="99"/>
    </row>
    <row r="57" spans="1:13" ht="14.25" hidden="1" customHeight="1" x14ac:dyDescent="0.2">
      <c r="A57" s="68"/>
      <c r="B57" s="137" t="s">
        <v>383</v>
      </c>
      <c r="C57" s="126" t="s">
        <v>384</v>
      </c>
      <c r="D57" s="127" t="s">
        <v>107</v>
      </c>
      <c r="E57" s="145">
        <v>326</v>
      </c>
      <c r="F57" s="128" t="s">
        <v>18</v>
      </c>
      <c r="G57" s="128" t="s">
        <v>380</v>
      </c>
      <c r="H57" s="128" t="s">
        <v>103</v>
      </c>
      <c r="I57" s="129">
        <v>0.2</v>
      </c>
      <c r="J57" s="143">
        <v>0.33333333333333331</v>
      </c>
      <c r="K57" s="131">
        <v>6.6666666666666666E-2</v>
      </c>
      <c r="M57" s="99"/>
    </row>
    <row r="58" spans="1:13" ht="14.25" hidden="1" customHeight="1" x14ac:dyDescent="0.2">
      <c r="A58" s="68"/>
      <c r="B58" s="137" t="s">
        <v>385</v>
      </c>
      <c r="C58" s="126" t="s">
        <v>386</v>
      </c>
      <c r="D58" s="127" t="s">
        <v>107</v>
      </c>
      <c r="E58" s="145">
        <v>327</v>
      </c>
      <c r="F58" s="128" t="s">
        <v>18</v>
      </c>
      <c r="G58" s="128" t="s">
        <v>380</v>
      </c>
      <c r="H58" s="128" t="s">
        <v>103</v>
      </c>
      <c r="I58" s="129">
        <v>0.2</v>
      </c>
      <c r="J58" s="143">
        <v>0.33333333333333331</v>
      </c>
      <c r="K58" s="131">
        <v>6.6666666666666666E-2</v>
      </c>
      <c r="M58" s="99"/>
    </row>
    <row r="59" spans="1:13" ht="14.25" hidden="1" customHeight="1" x14ac:dyDescent="0.2">
      <c r="A59" s="68"/>
      <c r="B59" s="137" t="s">
        <v>387</v>
      </c>
      <c r="C59" s="126" t="s">
        <v>388</v>
      </c>
      <c r="D59" s="127" t="s">
        <v>107</v>
      </c>
      <c r="E59" s="145">
        <v>328</v>
      </c>
      <c r="F59" s="128" t="s">
        <v>18</v>
      </c>
      <c r="G59" s="128" t="s">
        <v>380</v>
      </c>
      <c r="H59" s="128" t="s">
        <v>103</v>
      </c>
      <c r="I59" s="129">
        <v>0.2</v>
      </c>
      <c r="J59" s="143">
        <v>0.33333333333333331</v>
      </c>
      <c r="K59" s="131">
        <v>6.6666666666666666E-2</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c r="E62" s="145">
        <v>333</v>
      </c>
      <c r="F62" s="128" t="s">
        <v>18</v>
      </c>
      <c r="G62" s="128" t="s">
        <v>380</v>
      </c>
      <c r="H62" s="128" t="s">
        <v>103</v>
      </c>
      <c r="I62" s="129" t="s">
        <v>116</v>
      </c>
      <c r="J62" s="143">
        <v>0.33333333333333331</v>
      </c>
      <c r="K62" s="131" t="s">
        <v>116</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t="s">
        <v>107</v>
      </c>
      <c r="E64" s="145">
        <v>337</v>
      </c>
      <c r="F64" s="128" t="s">
        <v>18</v>
      </c>
      <c r="G64" s="128" t="s">
        <v>380</v>
      </c>
      <c r="H64" s="128" t="s">
        <v>103</v>
      </c>
      <c r="I64" s="129">
        <v>1</v>
      </c>
      <c r="J64" s="143">
        <v>0.33333333333333331</v>
      </c>
      <c r="K64" s="131">
        <v>0.33333333333333331</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t="s">
        <v>107</v>
      </c>
      <c r="E69" s="145">
        <v>353</v>
      </c>
      <c r="F69" s="128" t="s">
        <v>18</v>
      </c>
      <c r="G69" s="128" t="s">
        <v>380</v>
      </c>
      <c r="H69" s="128" t="s">
        <v>103</v>
      </c>
      <c r="I69" s="129">
        <v>1</v>
      </c>
      <c r="J69" s="143">
        <v>0.33333333333333331</v>
      </c>
      <c r="K69" s="131">
        <v>0.33333333333333331</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0.25</v>
      </c>
      <c r="E77" s="102">
        <f t="shared" ref="E77:E82" si="0">1/6</f>
        <v>0.16666666666666666</v>
      </c>
      <c r="F77" s="103">
        <f>E77*D77</f>
        <v>4.1666666666666664E-2</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0.1666</v>
      </c>
      <c r="E79" s="102">
        <f t="shared" si="0"/>
        <v>0.16666666666666666</v>
      </c>
      <c r="F79" s="103">
        <f t="shared" si="1"/>
        <v>2.7766666666666665E-2</v>
      </c>
      <c r="M79" s="99"/>
    </row>
    <row r="80" spans="1:13" ht="26.25" customHeight="1" x14ac:dyDescent="0.2">
      <c r="A80" s="68"/>
      <c r="C80" s="28" t="s">
        <v>420</v>
      </c>
      <c r="D80" s="102">
        <f>I17</f>
        <v>0.25</v>
      </c>
      <c r="E80" s="102">
        <f t="shared" si="0"/>
        <v>0.16666666666666666</v>
      </c>
      <c r="F80" s="103">
        <f t="shared" si="1"/>
        <v>4.1666666666666664E-2</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1.0000000000000004</v>
      </c>
      <c r="E82" s="102">
        <f t="shared" si="0"/>
        <v>0.16666666666666666</v>
      </c>
      <c r="F82" s="103">
        <f t="shared" si="1"/>
        <v>0.16666666666666674</v>
      </c>
      <c r="M82" s="99"/>
    </row>
    <row r="83" spans="1:13" ht="26.25" customHeight="1" thickBot="1" x14ac:dyDescent="0.25">
      <c r="A83" s="68"/>
      <c r="C83" s="220" t="s">
        <v>162</v>
      </c>
      <c r="D83" s="227"/>
      <c r="E83" s="228"/>
      <c r="F83" s="25">
        <f>SUM(F77:F82)</f>
        <v>0.4444333333333334</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1</v>
      </c>
      <c r="E89" s="102">
        <f t="shared" ref="E89:E90" si="3">1/3</f>
        <v>0.33333333333333331</v>
      </c>
      <c r="F89" s="103">
        <f t="shared" si="2"/>
        <v>0.33333333333333331</v>
      </c>
      <c r="M89" s="99"/>
    </row>
    <row r="90" spans="1:13" ht="36.75" customHeight="1" thickBot="1" x14ac:dyDescent="0.25">
      <c r="A90" s="68"/>
      <c r="C90" s="28" t="s">
        <v>427</v>
      </c>
      <c r="D90" s="102">
        <f>SUM(I44:I54)</f>
        <v>1</v>
      </c>
      <c r="E90" s="102">
        <f t="shared" si="3"/>
        <v>0.33333333333333331</v>
      </c>
      <c r="F90" s="103">
        <f t="shared" si="2"/>
        <v>0.33333333333333331</v>
      </c>
      <c r="M90" s="99"/>
    </row>
    <row r="91" spans="1:13" ht="27" customHeight="1" thickBot="1" x14ac:dyDescent="0.25">
      <c r="A91" s="68"/>
      <c r="C91" s="214" t="s">
        <v>162</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1</v>
      </c>
      <c r="E97" s="102">
        <f t="shared" ref="E97:E98" si="5">1/3</f>
        <v>0.33333333333333331</v>
      </c>
      <c r="F97" s="114">
        <f t="shared" si="4"/>
        <v>0.33333333333333331</v>
      </c>
      <c r="M97" s="99"/>
    </row>
    <row r="98" spans="1:13" ht="37.5" customHeight="1" thickBot="1" x14ac:dyDescent="0.25">
      <c r="A98" s="68"/>
      <c r="C98" s="116" t="s">
        <v>432</v>
      </c>
      <c r="D98" s="117">
        <f>SUM(I67:I72)</f>
        <v>1</v>
      </c>
      <c r="E98" s="118">
        <f t="shared" si="5"/>
        <v>0.33333333333333331</v>
      </c>
      <c r="F98" s="119">
        <f>E98*D98</f>
        <v>0.33333333333333331</v>
      </c>
      <c r="M98" s="99"/>
    </row>
    <row r="99" spans="1:13" ht="27" customHeight="1" thickBot="1" x14ac:dyDescent="0.25">
      <c r="A99" s="68"/>
      <c r="C99" s="229" t="s">
        <v>162</v>
      </c>
      <c r="D99" s="230"/>
      <c r="E99" s="231"/>
      <c r="F99" s="109">
        <f>SUM(F96:F98)</f>
        <v>1</v>
      </c>
      <c r="M99" s="99"/>
    </row>
    <row r="100" spans="1:13" ht="14.25" customHeight="1" thickBot="1" x14ac:dyDescent="0.25">
      <c r="A100" s="68"/>
      <c r="M100" s="99"/>
    </row>
    <row r="101" spans="1:13" ht="29.25" customHeight="1" thickBot="1" x14ac:dyDescent="0.25">
      <c r="A101" s="68"/>
      <c r="C101" s="211" t="s">
        <v>168</v>
      </c>
      <c r="D101" s="227"/>
      <c r="E101" s="228"/>
      <c r="F101" s="76">
        <f>(F83*(1/3))+(F91*(1/3)+(F99*(1/3)))</f>
        <v>0.81481111111111115</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GSiD04rhaeZ1vme/E2149Q88Y1u0Nj3LJhOysx0IdReKNC3c+AeIkYlA+x862KxyeHn4quDIQkRCPs7vdPdTVg==" saltValue="kO39vuyUDabdtpJrjrPKBA=="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9"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107</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t="s">
        <v>107</v>
      </c>
      <c r="E18" s="145">
        <v>395</v>
      </c>
      <c r="F18" s="128" t="s">
        <v>21</v>
      </c>
      <c r="G18" s="128" t="s">
        <v>85</v>
      </c>
      <c r="H18" s="128" t="s">
        <v>103</v>
      </c>
      <c r="I18" s="129">
        <v>5.5555555555555552E-2</v>
      </c>
      <c r="J18" s="143">
        <v>0.25</v>
      </c>
      <c r="K18" s="129">
        <v>1.388888888888889E-2</v>
      </c>
      <c r="M18" s="37"/>
    </row>
    <row r="19" spans="1:13" ht="14.25" hidden="1" customHeight="1" x14ac:dyDescent="0.25">
      <c r="A19" s="40"/>
      <c r="B19" s="137" t="s">
        <v>451</v>
      </c>
      <c r="C19" s="126" t="s">
        <v>452</v>
      </c>
      <c r="D19" s="127" t="s">
        <v>107</v>
      </c>
      <c r="E19" s="145">
        <v>397</v>
      </c>
      <c r="F19" s="128" t="s">
        <v>21</v>
      </c>
      <c r="G19" s="128" t="s">
        <v>85</v>
      </c>
      <c r="H19" s="128" t="s">
        <v>103</v>
      </c>
      <c r="I19" s="129">
        <v>5.5555555555555552E-2</v>
      </c>
      <c r="J19" s="143">
        <v>0.25</v>
      </c>
      <c r="K19" s="129">
        <v>1.388888888888889E-2</v>
      </c>
      <c r="M19" s="37"/>
    </row>
    <row r="20" spans="1:13" ht="14.25" hidden="1" customHeight="1" x14ac:dyDescent="0.25">
      <c r="A20" s="40"/>
      <c r="B20" s="137" t="s">
        <v>453</v>
      </c>
      <c r="C20" s="126" t="s">
        <v>454</v>
      </c>
      <c r="D20" s="127" t="s">
        <v>107</v>
      </c>
      <c r="E20" s="145">
        <v>399</v>
      </c>
      <c r="F20" s="128" t="s">
        <v>21</v>
      </c>
      <c r="G20" s="128" t="s">
        <v>85</v>
      </c>
      <c r="H20" s="128" t="s">
        <v>103</v>
      </c>
      <c r="I20" s="129">
        <v>5.5555555555555552E-2</v>
      </c>
      <c r="J20" s="143">
        <v>0.25</v>
      </c>
      <c r="K20" s="129">
        <v>1.388888888888889E-2</v>
      </c>
      <c r="M20" s="37"/>
    </row>
    <row r="21" spans="1:13" ht="14.25" hidden="1" customHeight="1" x14ac:dyDescent="0.25">
      <c r="A21" s="40"/>
      <c r="B21" s="137" t="s">
        <v>455</v>
      </c>
      <c r="C21" s="126" t="s">
        <v>456</v>
      </c>
      <c r="D21" s="127" t="s">
        <v>107</v>
      </c>
      <c r="E21" s="145">
        <v>401</v>
      </c>
      <c r="F21" s="128" t="s">
        <v>21</v>
      </c>
      <c r="G21" s="128" t="s">
        <v>85</v>
      </c>
      <c r="H21" s="128" t="s">
        <v>103</v>
      </c>
      <c r="I21" s="129">
        <v>5.5555555555555552E-2</v>
      </c>
      <c r="J21" s="143">
        <v>0.25</v>
      </c>
      <c r="K21" s="129">
        <v>1.388888888888889E-2</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t="s">
        <v>107</v>
      </c>
      <c r="E23" s="145">
        <v>405</v>
      </c>
      <c r="F23" s="128" t="s">
        <v>21</v>
      </c>
      <c r="G23" s="128" t="s">
        <v>85</v>
      </c>
      <c r="H23" s="128" t="s">
        <v>103</v>
      </c>
      <c r="I23" s="129">
        <v>5.5555555555555552E-2</v>
      </c>
      <c r="J23" s="143">
        <v>0.25</v>
      </c>
      <c r="K23" s="129">
        <v>1.388888888888889E-2</v>
      </c>
      <c r="M23" s="37"/>
    </row>
    <row r="24" spans="1:13" ht="14.25" hidden="1" customHeight="1" x14ac:dyDescent="0.25">
      <c r="A24" s="40"/>
      <c r="B24" s="137" t="s">
        <v>461</v>
      </c>
      <c r="C24" s="126" t="s">
        <v>462</v>
      </c>
      <c r="D24" s="127" t="s">
        <v>107</v>
      </c>
      <c r="E24" s="145">
        <v>407</v>
      </c>
      <c r="F24" s="128" t="s">
        <v>21</v>
      </c>
      <c r="G24" s="128" t="s">
        <v>85</v>
      </c>
      <c r="H24" s="128" t="s">
        <v>103</v>
      </c>
      <c r="I24" s="129">
        <v>5.5555555555555552E-2</v>
      </c>
      <c r="J24" s="143">
        <v>0.25</v>
      </c>
      <c r="K24" s="129">
        <v>1.388888888888889E-2</v>
      </c>
      <c r="M24" s="37"/>
    </row>
    <row r="25" spans="1:13" ht="14.25" hidden="1" customHeight="1" x14ac:dyDescent="0.25">
      <c r="A25" s="40"/>
      <c r="B25" s="137" t="s">
        <v>463</v>
      </c>
      <c r="C25" s="126" t="s">
        <v>464</v>
      </c>
      <c r="D25" s="127" t="s">
        <v>107</v>
      </c>
      <c r="E25" s="145">
        <v>409</v>
      </c>
      <c r="F25" s="128" t="s">
        <v>21</v>
      </c>
      <c r="G25" s="128" t="s">
        <v>85</v>
      </c>
      <c r="H25" s="128" t="s">
        <v>103</v>
      </c>
      <c r="I25" s="129">
        <v>5.5555555555555552E-2</v>
      </c>
      <c r="J25" s="143">
        <v>0.25</v>
      </c>
      <c r="K25" s="129">
        <v>1.388888888888889E-2</v>
      </c>
      <c r="M25" s="37"/>
    </row>
    <row r="26" spans="1:13" ht="14.25" hidden="1" customHeight="1" x14ac:dyDescent="0.25">
      <c r="A26" s="40"/>
      <c r="B26" s="137" t="s">
        <v>465</v>
      </c>
      <c r="C26" s="126" t="s">
        <v>466</v>
      </c>
      <c r="D26" s="127" t="s">
        <v>107</v>
      </c>
      <c r="E26" s="145">
        <v>411</v>
      </c>
      <c r="F26" s="128" t="s">
        <v>21</v>
      </c>
      <c r="G26" s="128" t="s">
        <v>85</v>
      </c>
      <c r="H26" s="128" t="s">
        <v>103</v>
      </c>
      <c r="I26" s="129">
        <v>5.5555555555555552E-2</v>
      </c>
      <c r="J26" s="143">
        <v>0.25</v>
      </c>
      <c r="K26" s="129">
        <v>1.388888888888889E-2</v>
      </c>
      <c r="M26" s="37"/>
    </row>
    <row r="27" spans="1:13" ht="14.25" hidden="1" customHeight="1" x14ac:dyDescent="0.25">
      <c r="A27" s="40"/>
      <c r="B27" s="137" t="s">
        <v>467</v>
      </c>
      <c r="C27" s="126" t="s">
        <v>468</v>
      </c>
      <c r="D27" s="127" t="s">
        <v>107</v>
      </c>
      <c r="E27" s="145">
        <v>413</v>
      </c>
      <c r="F27" s="128" t="s">
        <v>21</v>
      </c>
      <c r="G27" s="128" t="s">
        <v>85</v>
      </c>
      <c r="H27" s="128" t="s">
        <v>103</v>
      </c>
      <c r="I27" s="129">
        <v>5.5555555555555552E-2</v>
      </c>
      <c r="J27" s="143">
        <v>0.25</v>
      </c>
      <c r="K27" s="129">
        <v>1.388888888888889E-2</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0.2</v>
      </c>
      <c r="J30" s="143">
        <v>0.25</v>
      </c>
      <c r="K30" s="129">
        <v>0.05</v>
      </c>
      <c r="M30" s="37"/>
    </row>
    <row r="31" spans="1:13" ht="14.25" hidden="1" customHeight="1" x14ac:dyDescent="0.25">
      <c r="A31" s="40"/>
      <c r="B31" s="137" t="s">
        <v>475</v>
      </c>
      <c r="C31" s="126" t="s">
        <v>476</v>
      </c>
      <c r="D31" s="127" t="s">
        <v>128</v>
      </c>
      <c r="E31" s="145">
        <v>418</v>
      </c>
      <c r="F31" s="128" t="s">
        <v>21</v>
      </c>
      <c r="G31" s="128" t="s">
        <v>85</v>
      </c>
      <c r="H31" s="128" t="s">
        <v>103</v>
      </c>
      <c r="I31" s="129">
        <v>0.2</v>
      </c>
      <c r="J31" s="143">
        <v>0.25</v>
      </c>
      <c r="K31" s="129">
        <v>0.05</v>
      </c>
      <c r="M31" s="37"/>
    </row>
    <row r="32" spans="1:13" ht="14.25" hidden="1" customHeight="1" x14ac:dyDescent="0.25">
      <c r="A32" s="40"/>
      <c r="B32" s="137" t="s">
        <v>477</v>
      </c>
      <c r="C32" s="126" t="s">
        <v>478</v>
      </c>
      <c r="D32" s="127" t="s">
        <v>128</v>
      </c>
      <c r="E32" s="145">
        <v>419</v>
      </c>
      <c r="F32" s="128" t="s">
        <v>21</v>
      </c>
      <c r="G32" s="128" t="s">
        <v>85</v>
      </c>
      <c r="H32" s="128" t="s">
        <v>103</v>
      </c>
      <c r="I32" s="129">
        <v>0.2</v>
      </c>
      <c r="J32" s="143">
        <v>0.25</v>
      </c>
      <c r="K32" s="129">
        <v>0.05</v>
      </c>
      <c r="M32" s="37"/>
    </row>
    <row r="33" spans="1:13" ht="14.25" hidden="1" customHeight="1" x14ac:dyDescent="0.25">
      <c r="A33" s="40"/>
      <c r="B33" s="137" t="s">
        <v>479</v>
      </c>
      <c r="C33" s="126" t="s">
        <v>480</v>
      </c>
      <c r="D33" s="127" t="s">
        <v>128</v>
      </c>
      <c r="E33" s="145">
        <v>420</v>
      </c>
      <c r="F33" s="128" t="s">
        <v>21</v>
      </c>
      <c r="G33" s="128" t="s">
        <v>85</v>
      </c>
      <c r="H33" s="128" t="s">
        <v>103</v>
      </c>
      <c r="I33" s="129">
        <v>0.2</v>
      </c>
      <c r="J33" s="143">
        <v>0.25</v>
      </c>
      <c r="K33" s="129">
        <v>0.05</v>
      </c>
      <c r="M33" s="37"/>
    </row>
    <row r="34" spans="1:13" ht="14.25" hidden="1" customHeight="1" x14ac:dyDescent="0.25">
      <c r="A34" s="40"/>
      <c r="B34" s="137" t="s">
        <v>481</v>
      </c>
      <c r="C34" s="126" t="s">
        <v>482</v>
      </c>
      <c r="D34" s="127" t="s">
        <v>128</v>
      </c>
      <c r="E34" s="145">
        <v>421</v>
      </c>
      <c r="F34" s="128" t="s">
        <v>21</v>
      </c>
      <c r="G34" s="128" t="s">
        <v>85</v>
      </c>
      <c r="H34" s="128" t="s">
        <v>103</v>
      </c>
      <c r="I34" s="129">
        <v>0.2</v>
      </c>
      <c r="J34" s="143">
        <v>0.25</v>
      </c>
      <c r="K34" s="129">
        <v>0.05</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t="s">
        <v>128</v>
      </c>
      <c r="E42" s="148">
        <v>431</v>
      </c>
      <c r="F42" s="128" t="s">
        <v>21</v>
      </c>
      <c r="G42" s="128" t="s">
        <v>86</v>
      </c>
      <c r="H42" s="128" t="s">
        <v>103</v>
      </c>
      <c r="I42" s="129">
        <v>0.125</v>
      </c>
      <c r="J42" s="167">
        <v>0.25</v>
      </c>
      <c r="K42" s="129">
        <v>3.125E-2</v>
      </c>
      <c r="M42" s="37"/>
    </row>
    <row r="43" spans="1:13" ht="14.25" hidden="1" customHeight="1" x14ac:dyDescent="0.25">
      <c r="A43" s="40"/>
      <c r="B43" s="137" t="s">
        <v>499</v>
      </c>
      <c r="C43" s="126" t="s">
        <v>500</v>
      </c>
      <c r="D43" s="127" t="s">
        <v>128</v>
      </c>
      <c r="E43" s="145">
        <v>433</v>
      </c>
      <c r="F43" s="128" t="s">
        <v>21</v>
      </c>
      <c r="G43" s="128" t="s">
        <v>86</v>
      </c>
      <c r="H43" s="128" t="s">
        <v>103</v>
      </c>
      <c r="I43" s="129">
        <v>0.125</v>
      </c>
      <c r="J43" s="121">
        <v>0.25</v>
      </c>
      <c r="K43" s="129">
        <v>3.125E-2</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t="s">
        <v>128</v>
      </c>
      <c r="E46" s="145">
        <v>439</v>
      </c>
      <c r="F46" s="128" t="s">
        <v>21</v>
      </c>
      <c r="G46" s="128" t="s">
        <v>86</v>
      </c>
      <c r="H46" s="128" t="s">
        <v>103</v>
      </c>
      <c r="I46" s="129">
        <v>0.125</v>
      </c>
      <c r="J46" s="121">
        <v>0.25</v>
      </c>
      <c r="K46" s="129">
        <v>3.125E-2</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t="s">
        <v>128</v>
      </c>
      <c r="E55" s="145">
        <v>457</v>
      </c>
      <c r="F55" s="128" t="s">
        <v>21</v>
      </c>
      <c r="G55" s="128" t="s">
        <v>86</v>
      </c>
      <c r="H55" s="128" t="s">
        <v>103</v>
      </c>
      <c r="I55" s="129">
        <v>0.125</v>
      </c>
      <c r="J55" s="121">
        <v>0.25</v>
      </c>
      <c r="K55" s="129">
        <v>3.125E-2</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1.0000000000000002</v>
      </c>
      <c r="E70" s="29">
        <f t="shared" si="0"/>
        <v>0.25</v>
      </c>
      <c r="F70" s="30">
        <f t="shared" si="1"/>
        <v>0.25000000000000006</v>
      </c>
      <c r="M70" s="37"/>
    </row>
    <row r="71" spans="1:13" ht="26.25" customHeight="1" x14ac:dyDescent="0.25">
      <c r="A71" s="40"/>
      <c r="B71" s="34"/>
      <c r="C71" s="28" t="s">
        <v>546</v>
      </c>
      <c r="D71" s="29">
        <f>SUM(I30:I36)</f>
        <v>1</v>
      </c>
      <c r="E71" s="29">
        <f t="shared" si="0"/>
        <v>0.25</v>
      </c>
      <c r="F71" s="30">
        <f t="shared" si="1"/>
        <v>0.25</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0.625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0.5</v>
      </c>
      <c r="E80" s="29">
        <f>1/4</f>
        <v>0.25</v>
      </c>
      <c r="F80" s="30">
        <f>E80*D80</f>
        <v>0.125</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0.29167500000000002</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0.45833750000000001</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PNQmpP3R1ip6W4Sn8RFUjoZ0heKsn2bk8B2qVwB3fod/o5p5vwC5+6ZzOxLnNaehAgSil8iut/8aJTEv2gaUAQ==" saltValue="NhOA2cZvkbpotdn49r+z9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2026-01-21T20:56:01Z</dcterms:modified>
  <cp:category/>
  <cp:contentStatus/>
</cp:coreProperties>
</file>