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922E4A5B-F51D-4034-B899-482353D9E412}" xr6:coauthVersionLast="47" xr6:coauthVersionMax="47" xr10:uidLastSave="{00000000-0000-0000-0000-000000000000}"/>
  <workbookProtection workbookAlgorithmName="SHA-512" workbookHashValue="Up07GNCfHGQvEZZlWE2bhnjdFzd91xKt6lJmNhFF9iJqDLtBy6UPVgqu1AVI1+l5hZO4olbzIy/r0lyCkG0BIA==" workbookSaltValue="++H4WIkSHD/ibMZYdnvvIA==" workbookSpinCount="100000" lockStructure="1"/>
  <bookViews>
    <workbookView xWindow="-120" yWindow="-120" windowWidth="20730" windowHeight="11040" firstSheet="4" activeTab="7"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F73" i="7" l="1"/>
  <c r="D44" i="4"/>
  <c r="D43" i="4"/>
  <c r="D42" i="4"/>
  <c r="D41" i="4"/>
  <c r="D81" i="7"/>
  <c r="D82" i="7"/>
  <c r="D79" i="7"/>
  <c r="D72" i="7"/>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F72" i="7"/>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21" i="3" l="1"/>
  <c r="F85" i="5"/>
  <c r="F83" i="6"/>
  <c r="G21" i="3"/>
  <c r="F99" i="6"/>
  <c r="F36" i="3"/>
  <c r="G36" i="3" s="1"/>
  <c r="F15" i="3"/>
  <c r="G15" i="3" s="1"/>
  <c r="G16" i="3" s="1"/>
  <c r="F35" i="3" l="1"/>
  <c r="G35" i="3" s="1"/>
  <c r="F86" i="7"/>
  <c r="F101" i="6"/>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<sst xmlns="http://schemas.openxmlformats.org/spreadsheetml/2006/main" count="1535" uniqueCount="553">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</sst>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0.80208333333333326</c:v>
                </c:pt>
                <c:pt idx="1">
                  <c:v>0.77374999999999994</c:v>
                </c:pt>
                <c:pt idx="2">
                  <c:v>0.62962777777777768</c:v>
                </c:pt>
                <c:pt idx="3">
                  <c:v>0.34375416666666669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0.34375</c:v>
                </c:pt>
                <c:pt idx="1">
                  <c:v>0.45833333333333326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0.27374999999999999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7.407222222222222E-2</c:v>
                </c:pt>
                <c:pt idx="1">
                  <c:v>0.33333333333333331</c:v>
                </c:pt>
                <c:pt idx="2">
                  <c:v>0.22222222222222221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0.27083750000000001</c:v>
                </c:pt>
                <c:pt idx="1">
                  <c:v>7.2916666666666685E-2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0.25</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0.10416666666666666</c:v>
                </c:pt>
                <c:pt idx="3">
                  <c:v>4.1666666666666664E-2</c:v>
                </c:pt>
                <c:pt idx="4">
                  <c:v>0.11</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4.7616666666666668E-2</c:v>
                </c:pt>
                <c:pt idx="1">
                  <c:v>0</c:v>
                </c:pt>
                <c:pt idx="2">
                  <c:v>7.9333333333333339E-3</c:v>
                </c:pt>
                <c:pt idx="3">
                  <c:v>0</c:v>
                </c:pt>
                <c:pt idx="4">
                  <c:v>0</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0.33333333333333337</c:v>
                </c:pt>
                <c:pt idx="1">
                  <c:v>0.33333333333333331</c:v>
                </c:pt>
                <c:pt idx="2">
                  <c:v>0.33333333333333337</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6816564452779235"/>
          <c:y val="0.11284899324316841"/>
          <c:w val="0.46496373849405115"/>
          <c:h val="0.77890418982623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0.24999999999999997</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8.3333333333333356E-2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4A3ABBDA-0577-4439-8479-4BDA01C2295B}">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00B3EEEC-290D-41AA-93E5-D62D7FC7EAD1}">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980E3470-3EAF-4B35-8D0A-2DA7CA1B399C}">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49</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dVVo9PX0HfyM2pTrhyX3viuJ5OLL4FARFw0mutWZPNUiIZQAtiQf2+heWrYB9GG6vjZ+J2mzeocYpWawFab4mA==" saltValue="052KzuOGdqs48aU9U1Kazw=="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DEPARTAMENTO ADMINISTRATIVO DE LA GESTIÓN DEL MEDIO AMBIENTE</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0.80208333333333326</v>
      </c>
      <c r="F18" s="38">
        <f>E18*D18</f>
        <v>0.20052083333333331</v>
      </c>
      <c r="J18" s="37"/>
    </row>
    <row r="19" spans="1:10" ht="24" customHeight="1" x14ac:dyDescent="0.25">
      <c r="A19" s="40"/>
      <c r="B19" s="58" t="s">
        <v>15</v>
      </c>
      <c r="C19" s="61">
        <v>2</v>
      </c>
      <c r="D19" s="54">
        <v>0.25</v>
      </c>
      <c r="E19" s="54">
        <f>'B. Resultado por dimensiones'!G23</f>
        <v>0.77374999999999994</v>
      </c>
      <c r="F19" s="38">
        <f>E19*D19</f>
        <v>0.19343749999999998</v>
      </c>
      <c r="J19" s="37"/>
    </row>
    <row r="20" spans="1:10" ht="25.5" customHeight="1" x14ac:dyDescent="0.25">
      <c r="A20" s="40"/>
      <c r="B20" s="58" t="s">
        <v>18</v>
      </c>
      <c r="C20" s="61">
        <v>3</v>
      </c>
      <c r="D20" s="54">
        <v>0.25</v>
      </c>
      <c r="E20" s="54">
        <f>'B. Resultado por dimensiones'!G31</f>
        <v>0.62962777777777768</v>
      </c>
      <c r="F20" s="38">
        <f>E20*D20</f>
        <v>0.15740694444444442</v>
      </c>
      <c r="J20" s="37"/>
    </row>
    <row r="21" spans="1:10" ht="24.75" customHeight="1" thickBot="1" x14ac:dyDescent="0.3">
      <c r="A21" s="40"/>
      <c r="B21" s="59" t="s">
        <v>21</v>
      </c>
      <c r="C21" s="62">
        <v>4</v>
      </c>
      <c r="D21" s="60">
        <v>0.25</v>
      </c>
      <c r="E21" s="60">
        <f>'B. Resultado por dimensiones'!G37</f>
        <v>0.34375416666666669</v>
      </c>
      <c r="F21" s="39">
        <f>E21*D21</f>
        <v>8.5938541666666673E-2</v>
      </c>
      <c r="J21" s="37"/>
    </row>
    <row r="22" spans="1:10" ht="22.5" customHeight="1" thickBot="1" x14ac:dyDescent="0.3">
      <c r="A22" s="40"/>
      <c r="B22" s="107" t="s">
        <v>36</v>
      </c>
      <c r="C22" s="188" t="s">
        <v>37</v>
      </c>
      <c r="D22" s="189"/>
      <c r="E22" s="189"/>
      <c r="F22" s="108">
        <f>SUM(F18:F21)</f>
        <v>0.63730381944444447</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E4lf58J3UWZgBj7YXPawy+6CaWqYOx/goctylBjTLTxObXJmlSJX0B6Rt9WRcr/2rtKmR0ro2Fl79t0lrIsg9g==" saltValue="hpM9Der/sKkaEmRHfi/Eqw=="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KL+urGjl7Jq7g699Ww0ch5HMLrcKx6kCc+2+HUqoYQ96Kycvq2BzFgO8vpNmVJ5PDg+Lx9oG38Ibt9Il/ZrxIQ==" saltValue="Zc28oQJmnoRLqfwsWehhf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29"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DEPARTAMENTO ADMINISTRATIVO DE LA GESTIÓN DEL MEDIO AMBIENTE</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0.6875</v>
      </c>
      <c r="G14" s="50">
        <f>E14*F14</f>
        <v>0.34375</v>
      </c>
      <c r="J14" s="37"/>
    </row>
    <row r="15" spans="1:10" ht="37.5" customHeight="1" x14ac:dyDescent="0.25">
      <c r="A15" s="40"/>
      <c r="B15" s="202"/>
      <c r="C15" s="45">
        <v>2</v>
      </c>
      <c r="D15" s="45" t="s">
        <v>75</v>
      </c>
      <c r="E15" s="46">
        <v>0.5</v>
      </c>
      <c r="F15" s="46">
        <f>'C. Entorno institucional'!F52</f>
        <v>0.91666666666666652</v>
      </c>
      <c r="G15" s="50">
        <f>F15*E15</f>
        <v>0.45833333333333326</v>
      </c>
      <c r="J15" s="37"/>
    </row>
    <row r="16" spans="1:10" ht="37.5" customHeight="1" thickBot="1" x14ac:dyDescent="0.3">
      <c r="A16" s="40"/>
      <c r="B16" s="203"/>
      <c r="C16" s="51" t="s">
        <v>76</v>
      </c>
      <c r="D16" s="204" t="s">
        <v>77</v>
      </c>
      <c r="E16" s="205"/>
      <c r="F16" s="205"/>
      <c r="G16" s="52">
        <f>SUM(G14:G15)</f>
        <v>0.80208333333333326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0.54749999999999999</v>
      </c>
      <c r="G22" s="50">
        <f t="shared" si="0"/>
        <v>0.27374999999999999</v>
      </c>
      <c r="J22" s="37"/>
    </row>
    <row r="23" spans="1:10" ht="36.75" customHeight="1" thickBot="1" x14ac:dyDescent="0.3">
      <c r="A23" s="40"/>
      <c r="B23" s="203"/>
      <c r="C23" s="51" t="s">
        <v>76</v>
      </c>
      <c r="D23" s="204" t="s">
        <v>80</v>
      </c>
      <c r="E23" s="205"/>
      <c r="F23" s="205"/>
      <c r="G23" s="52">
        <f>SUM(G21:G22)</f>
        <v>0.77374999999999994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0.22221666666666667</v>
      </c>
      <c r="G28" s="50">
        <f t="shared" ref="G28:G29" si="2">F28*E28</f>
        <v>7.407222222222222E-2</v>
      </c>
      <c r="J28" s="37"/>
    </row>
    <row r="29" spans="1:10" ht="37.5" customHeight="1" x14ac:dyDescent="0.25">
      <c r="A29" s="40"/>
      <c r="B29" s="202"/>
      <c r="C29" s="45">
        <v>2</v>
      </c>
      <c r="D29" s="45" t="s">
        <v>82</v>
      </c>
      <c r="E29" s="46">
        <f t="shared" si="1"/>
        <v>0.33333333333333331</v>
      </c>
      <c r="F29" s="46">
        <f>'E. Metodología estadística'!F91</f>
        <v>1</v>
      </c>
      <c r="G29" s="50">
        <f t="shared" si="2"/>
        <v>0.33333333333333331</v>
      </c>
      <c r="J29" s="37"/>
    </row>
    <row r="30" spans="1:10" ht="37.5" customHeight="1" x14ac:dyDescent="0.25">
      <c r="A30" s="40"/>
      <c r="B30" s="207"/>
      <c r="C30" s="45">
        <v>3</v>
      </c>
      <c r="D30" s="45" t="s">
        <v>83</v>
      </c>
      <c r="E30" s="46">
        <f>1/3</f>
        <v>0.33333333333333331</v>
      </c>
      <c r="F30" s="46">
        <f>'E. Metodología estadística'!F99</f>
        <v>0.66666666666666663</v>
      </c>
      <c r="G30" s="50">
        <f>F30*E30</f>
        <v>0.22222222222222221</v>
      </c>
      <c r="J30" s="37"/>
    </row>
    <row r="31" spans="1:10" ht="37.5" customHeight="1" thickBot="1" x14ac:dyDescent="0.3">
      <c r="A31" s="40"/>
      <c r="B31" s="208"/>
      <c r="C31" s="51" t="s">
        <v>76</v>
      </c>
      <c r="D31" s="204" t="s">
        <v>84</v>
      </c>
      <c r="E31" s="209"/>
      <c r="F31" s="209"/>
      <c r="G31" s="52">
        <f>SUM(G28:G30)</f>
        <v>0.62962777777777768</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0.54167500000000002</v>
      </c>
      <c r="G35" s="50">
        <f t="shared" ref="G35:G36" si="4">F35*E35</f>
        <v>0.27083750000000001</v>
      </c>
      <c r="J35" s="37"/>
    </row>
    <row r="36" spans="1:10" ht="36" customHeight="1" x14ac:dyDescent="0.25">
      <c r="A36" s="40"/>
      <c r="B36" s="202"/>
      <c r="C36" s="45">
        <v>2</v>
      </c>
      <c r="D36" s="45" t="s">
        <v>86</v>
      </c>
      <c r="E36" s="46">
        <f t="shared" si="3"/>
        <v>0.5</v>
      </c>
      <c r="F36" s="46">
        <f>'F. Accesibilidad y uso'!F83</f>
        <v>0.14583333333333337</v>
      </c>
      <c r="G36" s="50">
        <f t="shared" si="4"/>
        <v>7.2916666666666685E-2</v>
      </c>
      <c r="J36" s="37"/>
    </row>
    <row r="37" spans="1:10" ht="36" customHeight="1" thickBot="1" x14ac:dyDescent="0.3">
      <c r="A37" s="40"/>
      <c r="B37" s="203"/>
      <c r="C37" s="51" t="s">
        <v>76</v>
      </c>
      <c r="D37" s="204" t="s">
        <v>87</v>
      </c>
      <c r="E37" s="205"/>
      <c r="F37" s="205"/>
      <c r="G37" s="52">
        <f>SUM(G35:G36)</f>
        <v>0.34375416666666669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PeqkiKFjQnFlvsHXEN76bFQs4KxLn3kbwYLx+QoZpTsr3k5WUgCw/2YlssAPz3XmIa6IUQr35q15w8sVOadeHg==" saltValue="p42WDK9JP/kYGAa7gO7zs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1" zoomScaleNormal="55" zoomScaleSheetLayoutView="100" workbookViewId="0">
      <selection activeCell="B10" sqref="A10: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107</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t="s">
        <v>107</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c r="E16" s="145">
        <v>42</v>
      </c>
      <c r="F16" s="128" t="s">
        <v>101</v>
      </c>
      <c r="G16" s="128" t="s">
        <v>102</v>
      </c>
      <c r="H16" s="128" t="s">
        <v>103</v>
      </c>
      <c r="I16" s="129" t="s">
        <v>116</v>
      </c>
      <c r="J16" s="121">
        <v>0.25</v>
      </c>
      <c r="K16" s="129" t="s">
        <v>116</v>
      </c>
      <c r="M16" s="37"/>
    </row>
    <row r="17" spans="1:13" ht="14.25" hidden="1" customHeight="1" x14ac:dyDescent="0.25">
      <c r="A17" s="40"/>
      <c r="B17" s="130" t="s">
        <v>112</v>
      </c>
      <c r="C17" s="126" t="s">
        <v>113</v>
      </c>
      <c r="D17" s="127" t="s">
        <v>107</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c r="E20" s="145">
        <v>49</v>
      </c>
      <c r="F20" s="128" t="s">
        <v>101</v>
      </c>
      <c r="G20" s="128" t="s">
        <v>102</v>
      </c>
      <c r="H20" s="128" t="s">
        <v>103</v>
      </c>
      <c r="I20" s="129" t="s">
        <v>116</v>
      </c>
      <c r="J20" s="121">
        <v>0.25</v>
      </c>
      <c r="K20" s="129" t="s">
        <v>116</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c r="E22" s="145">
        <v>53</v>
      </c>
      <c r="F22" s="128" t="s">
        <v>101</v>
      </c>
      <c r="G22" s="128" t="s">
        <v>102</v>
      </c>
      <c r="H22" s="128" t="s">
        <v>103</v>
      </c>
      <c r="I22" s="129" t="s">
        <v>116</v>
      </c>
      <c r="J22" s="121">
        <v>0.25</v>
      </c>
      <c r="K22" s="129" t="s">
        <v>116</v>
      </c>
      <c r="M22" s="37"/>
    </row>
    <row r="23" spans="1:13" ht="14.25" hidden="1" customHeight="1" x14ac:dyDescent="0.25">
      <c r="A23" s="40"/>
      <c r="B23" s="130" t="s">
        <v>125</v>
      </c>
      <c r="C23" s="126" t="s">
        <v>115</v>
      </c>
      <c r="D23" s="127" t="s">
        <v>107</v>
      </c>
      <c r="E23" s="145">
        <v>55</v>
      </c>
      <c r="F23" s="128" t="s">
        <v>101</v>
      </c>
      <c r="G23" s="128" t="s">
        <v>102</v>
      </c>
      <c r="H23" s="128" t="s">
        <v>103</v>
      </c>
      <c r="I23" s="129">
        <v>0</v>
      </c>
      <c r="J23" s="121">
        <v>0.25</v>
      </c>
      <c r="K23" s="129">
        <v>0</v>
      </c>
      <c r="M23" s="37"/>
    </row>
    <row r="24" spans="1:13" ht="14.25" hidden="1" customHeight="1" x14ac:dyDescent="0.25">
      <c r="A24" s="40"/>
      <c r="B24" s="130" t="s">
        <v>126</v>
      </c>
      <c r="C24" s="126" t="s">
        <v>127</v>
      </c>
      <c r="D24" s="127" t="s">
        <v>107</v>
      </c>
      <c r="E24" s="145">
        <v>56</v>
      </c>
      <c r="F24" s="128" t="s">
        <v>101</v>
      </c>
      <c r="G24" s="128" t="s">
        <v>75</v>
      </c>
      <c r="H24" s="128" t="s">
        <v>103</v>
      </c>
      <c r="I24" s="129">
        <v>1</v>
      </c>
      <c r="J24" s="143">
        <v>0.33333333333333331</v>
      </c>
      <c r="K24" s="129">
        <v>0.33333333333333331</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c r="E27" s="145">
        <v>62</v>
      </c>
      <c r="F27" s="128" t="s">
        <v>101</v>
      </c>
      <c r="G27" s="128" t="s">
        <v>75</v>
      </c>
      <c r="H27" s="128" t="s">
        <v>103</v>
      </c>
      <c r="I27" s="129" t="s">
        <v>116</v>
      </c>
      <c r="J27" s="121">
        <v>0.33</v>
      </c>
      <c r="K27" s="129" t="s">
        <v>116</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107</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t="s">
        <v>107</v>
      </c>
      <c r="E30" s="145">
        <v>70</v>
      </c>
      <c r="F30" s="128" t="s">
        <v>101</v>
      </c>
      <c r="G30" s="128" t="s">
        <v>75</v>
      </c>
      <c r="H30" s="128" t="s">
        <v>103</v>
      </c>
      <c r="I30" s="129">
        <v>0.25</v>
      </c>
      <c r="J30" s="121">
        <v>0.33</v>
      </c>
      <c r="K30" s="129">
        <v>8.2500000000000004E-2</v>
      </c>
      <c r="M30" s="37"/>
    </row>
    <row r="31" spans="1:13" ht="14.25" hidden="1" customHeight="1" x14ac:dyDescent="0.25">
      <c r="A31" s="40"/>
      <c r="B31" s="130" t="s">
        <v>141</v>
      </c>
      <c r="C31" s="126" t="s">
        <v>142</v>
      </c>
      <c r="D31" s="127" t="s">
        <v>107</v>
      </c>
      <c r="E31" s="145">
        <v>73</v>
      </c>
      <c r="F31" s="128" t="s">
        <v>101</v>
      </c>
      <c r="G31" s="128" t="s">
        <v>75</v>
      </c>
      <c r="H31" s="128" t="s">
        <v>103</v>
      </c>
      <c r="I31" s="129">
        <v>0.25</v>
      </c>
      <c r="J31" s="121">
        <v>0.33</v>
      </c>
      <c r="K31" s="129">
        <v>8.2500000000000004E-2</v>
      </c>
      <c r="M31" s="37"/>
    </row>
    <row r="32" spans="1:13" ht="14.25" hidden="1" customHeight="1" x14ac:dyDescent="0.25">
      <c r="A32" s="40"/>
      <c r="B32" s="130" t="s">
        <v>143</v>
      </c>
      <c r="C32" s="126" t="s">
        <v>144</v>
      </c>
      <c r="D32" s="127" t="s">
        <v>107</v>
      </c>
      <c r="E32" s="145">
        <v>76</v>
      </c>
      <c r="F32" s="128" t="s">
        <v>101</v>
      </c>
      <c r="G32" s="128" t="s">
        <v>75</v>
      </c>
      <c r="H32" s="128" t="s">
        <v>103</v>
      </c>
      <c r="I32" s="129">
        <v>0</v>
      </c>
      <c r="J32" s="121">
        <v>0.33</v>
      </c>
      <c r="K32" s="129">
        <v>0</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t="s">
        <v>107</v>
      </c>
      <c r="E34" s="145">
        <v>80</v>
      </c>
      <c r="F34" s="128" t="s">
        <v>101</v>
      </c>
      <c r="G34" s="128" t="s">
        <v>75</v>
      </c>
      <c r="H34" s="128" t="s">
        <v>103</v>
      </c>
      <c r="I34" s="129">
        <v>1</v>
      </c>
      <c r="J34" s="121">
        <v>0.33</v>
      </c>
      <c r="K34" s="129">
        <v>0.33</v>
      </c>
      <c r="M34" s="37"/>
    </row>
    <row r="35" spans="1:13" ht="14.25" hidden="1" customHeight="1" x14ac:dyDescent="0.25">
      <c r="A35" s="40"/>
      <c r="B35" s="130" t="s">
        <v>149</v>
      </c>
      <c r="C35" s="126" t="s">
        <v>150</v>
      </c>
      <c r="E35" s="145">
        <v>82</v>
      </c>
      <c r="F35" s="128" t="s">
        <v>101</v>
      </c>
      <c r="G35" s="128" t="s">
        <v>75</v>
      </c>
      <c r="H35" s="128" t="s">
        <v>103</v>
      </c>
      <c r="I35" s="129" t="s">
        <v>116</v>
      </c>
      <c r="J35" s="121">
        <v>0.33</v>
      </c>
      <c r="K35" s="129" t="s">
        <v>116</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0.75</v>
      </c>
      <c r="E43" s="20">
        <v>0.25</v>
      </c>
      <c r="F43" s="21">
        <f>E43*D43</f>
        <v>0.1875</v>
      </c>
      <c r="M43" s="37"/>
    </row>
    <row r="44" spans="1:13" ht="27.75" customHeight="1" thickBot="1" x14ac:dyDescent="0.3">
      <c r="A44" s="40"/>
      <c r="C44" s="22" t="s">
        <v>161</v>
      </c>
      <c r="D44" s="23">
        <f>SUM(I19:I23)</f>
        <v>0</v>
      </c>
      <c r="E44" s="23">
        <v>0.25</v>
      </c>
      <c r="F44" s="24">
        <f>E44*D44</f>
        <v>0</v>
      </c>
      <c r="M44" s="37"/>
    </row>
    <row r="45" spans="1:13" ht="25.5" customHeight="1" thickBot="1" x14ac:dyDescent="0.3">
      <c r="A45" s="40"/>
      <c r="C45" s="220" t="s">
        <v>162</v>
      </c>
      <c r="D45" s="221"/>
      <c r="E45" s="222"/>
      <c r="F45" s="25">
        <f>SUM(F41:F44)</f>
        <v>0.6875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1</v>
      </c>
      <c r="E49" s="29">
        <f t="shared" ref="E49:E51" si="0">1/3</f>
        <v>0.33333333333333331</v>
      </c>
      <c r="F49" s="30">
        <f t="shared" ref="F49:F51" si="1">E49*D49</f>
        <v>0.33333333333333331</v>
      </c>
      <c r="M49" s="37"/>
    </row>
    <row r="50" spans="1:13" ht="31.5" x14ac:dyDescent="0.25">
      <c r="A50" s="40"/>
      <c r="C50" s="28" t="s">
        <v>166</v>
      </c>
      <c r="D50" s="29">
        <f>SUM(I28:I33)</f>
        <v>0.75</v>
      </c>
      <c r="E50" s="29">
        <f t="shared" si="0"/>
        <v>0.33333333333333331</v>
      </c>
      <c r="F50" s="30">
        <f t="shared" si="1"/>
        <v>0.25</v>
      </c>
      <c r="M50" s="37"/>
    </row>
    <row r="51" spans="1:13" ht="32.25" thickBot="1" x14ac:dyDescent="0.3">
      <c r="A51" s="40"/>
      <c r="C51" s="28" t="s">
        <v>167</v>
      </c>
      <c r="D51" s="29">
        <f>SUM(I34:I36)</f>
        <v>1</v>
      </c>
      <c r="E51" s="29">
        <f t="shared" si="0"/>
        <v>0.33333333333333331</v>
      </c>
      <c r="F51" s="30">
        <f t="shared" si="1"/>
        <v>0.33333333333333331</v>
      </c>
      <c r="M51" s="37"/>
    </row>
    <row r="52" spans="1:13" ht="26.25" customHeight="1" thickBot="1" x14ac:dyDescent="0.3">
      <c r="A52" s="40"/>
      <c r="C52" s="214" t="s">
        <v>162</v>
      </c>
      <c r="D52" s="215"/>
      <c r="E52" s="216"/>
      <c r="F52" s="31">
        <f>SUM(F49:F51)</f>
        <v>0.91666666666666652</v>
      </c>
      <c r="M52" s="37"/>
    </row>
    <row r="53" spans="1:13" ht="14.25" customHeight="1" thickBot="1" x14ac:dyDescent="0.3">
      <c r="A53" s="40"/>
      <c r="M53" s="37"/>
    </row>
    <row r="54" spans="1:13" ht="27.75" customHeight="1" thickBot="1" x14ac:dyDescent="0.3">
      <c r="A54" s="40"/>
      <c r="C54" s="211" t="s">
        <v>168</v>
      </c>
      <c r="D54" s="212"/>
      <c r="E54" s="213"/>
      <c r="F54" s="32">
        <f>(F45*50%)+(F52*50%)</f>
        <v>0.80208333333333326</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RJaPrPCbif66RHTL4NaSYVwDiJ4vJigxvv+L2GlodSbJUzUCY0GXKgBPrQCUkB6sLlWssp9wbOGZtFdmVBE4pA==" saltValue="Dygxdh0FbkZesD1g+fjJzA=="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65" zoomScale="85" zoomScaleNormal="85" zoomScaleSheetLayoutView="85" workbookViewId="0">
      <selection activeCell="A64" sqref="A10:XFD64"/>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128</v>
      </c>
      <c r="E12" s="145">
        <v>85</v>
      </c>
      <c r="F12" s="128" t="s">
        <v>15</v>
      </c>
      <c r="G12" s="128" t="s">
        <v>172</v>
      </c>
      <c r="H12" s="128" t="s">
        <v>103</v>
      </c>
      <c r="I12" s="129">
        <v>0.25</v>
      </c>
      <c r="J12" s="143">
        <v>0.33333333333333331</v>
      </c>
      <c r="K12" s="129">
        <v>8.3333333333333329E-2</v>
      </c>
      <c r="M12" s="37"/>
    </row>
    <row r="13" spans="1:13" ht="14.2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t="s">
        <v>107</v>
      </c>
      <c r="E17" s="145">
        <v>90</v>
      </c>
      <c r="F17" s="128" t="s">
        <v>15</v>
      </c>
      <c r="G17" s="128" t="s">
        <v>172</v>
      </c>
      <c r="H17" s="128" t="s">
        <v>103</v>
      </c>
      <c r="I17" s="129">
        <v>0.25</v>
      </c>
      <c r="J17" s="143">
        <v>0.33333333333333331</v>
      </c>
      <c r="K17" s="129">
        <v>8.3333333333333329E-2</v>
      </c>
      <c r="M17" s="37"/>
    </row>
    <row r="18" spans="1:13" ht="14.25"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4.25" hidden="1" customHeight="1" x14ac:dyDescent="0.25">
      <c r="A19" s="40"/>
      <c r="B19" s="130" t="s">
        <v>185</v>
      </c>
      <c r="C19" s="126" t="s">
        <v>186</v>
      </c>
      <c r="D19" s="127" t="s">
        <v>107</v>
      </c>
      <c r="E19" s="145">
        <v>93</v>
      </c>
      <c r="F19" s="128" t="s">
        <v>15</v>
      </c>
      <c r="G19" s="128" t="s">
        <v>172</v>
      </c>
      <c r="H19" s="128" t="s">
        <v>103</v>
      </c>
      <c r="I19" s="129">
        <v>0.25</v>
      </c>
      <c r="J19" s="143">
        <v>0.33333333333333331</v>
      </c>
      <c r="K19" s="129">
        <v>8.3333333333333329E-2</v>
      </c>
      <c r="M19" s="37"/>
    </row>
    <row r="20" spans="1:13" ht="14.25" hidden="1" customHeight="1" x14ac:dyDescent="0.25">
      <c r="A20" s="40"/>
      <c r="B20" s="130" t="s">
        <v>187</v>
      </c>
      <c r="C20" s="126" t="s">
        <v>188</v>
      </c>
      <c r="D20" s="127" t="s">
        <v>107</v>
      </c>
      <c r="E20" s="145">
        <v>94</v>
      </c>
      <c r="F20" s="128" t="s">
        <v>15</v>
      </c>
      <c r="G20" s="128" t="s">
        <v>172</v>
      </c>
      <c r="H20" s="128" t="s">
        <v>103</v>
      </c>
      <c r="I20" s="129">
        <v>0.25</v>
      </c>
      <c r="J20" s="143">
        <v>0.33333333333333331</v>
      </c>
      <c r="K20" s="129">
        <v>8.3333333333333329E-2</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t="s">
        <v>128</v>
      </c>
      <c r="E22" s="145">
        <v>97</v>
      </c>
      <c r="F22" s="128" t="s">
        <v>15</v>
      </c>
      <c r="G22" s="128" t="s">
        <v>172</v>
      </c>
      <c r="H22" s="128" t="s">
        <v>103</v>
      </c>
      <c r="I22" s="129">
        <v>0.25</v>
      </c>
      <c r="J22" s="143">
        <v>0.33333333333333331</v>
      </c>
      <c r="K22" s="131">
        <v>8.3333333333333329E-2</v>
      </c>
      <c r="M22" s="37"/>
    </row>
    <row r="23" spans="1:13" ht="14.25" hidden="1" customHeight="1" x14ac:dyDescent="0.25">
      <c r="A23" s="40"/>
      <c r="B23" s="135" t="s">
        <v>193</v>
      </c>
      <c r="C23" s="136" t="s">
        <v>194</v>
      </c>
      <c r="D23" s="128" t="s">
        <v>128</v>
      </c>
      <c r="E23" s="145">
        <v>98</v>
      </c>
      <c r="F23" s="128" t="s">
        <v>15</v>
      </c>
      <c r="G23" s="128" t="s">
        <v>172</v>
      </c>
      <c r="H23" s="128" t="s">
        <v>103</v>
      </c>
      <c r="I23" s="129">
        <v>0.25</v>
      </c>
      <c r="J23" s="143">
        <v>0.33333333333333331</v>
      </c>
      <c r="K23" s="131">
        <v>8.3333333333333329E-2</v>
      </c>
      <c r="M23" s="37"/>
    </row>
    <row r="24" spans="1:13" ht="14.2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4.25" hidden="1" customHeight="1" x14ac:dyDescent="0.25">
      <c r="A25" s="40"/>
      <c r="B25" s="135" t="s">
        <v>197</v>
      </c>
      <c r="C25" s="136" t="s">
        <v>198</v>
      </c>
      <c r="D25" s="128" t="s">
        <v>128</v>
      </c>
      <c r="E25" s="145">
        <v>100</v>
      </c>
      <c r="F25" s="128" t="s">
        <v>15</v>
      </c>
      <c r="G25" s="128" t="s">
        <v>172</v>
      </c>
      <c r="H25" s="128" t="s">
        <v>103</v>
      </c>
      <c r="I25" s="129">
        <v>0.25</v>
      </c>
      <c r="J25" s="143">
        <v>0.33333333333333331</v>
      </c>
      <c r="K25" s="131">
        <v>8.3333333333333329E-2</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t="s">
        <v>128</v>
      </c>
      <c r="E27" s="145">
        <v>102</v>
      </c>
      <c r="F27" s="128" t="s">
        <v>15</v>
      </c>
      <c r="G27" s="128" t="s">
        <v>172</v>
      </c>
      <c r="H27" s="128" t="s">
        <v>103</v>
      </c>
      <c r="I27" s="129">
        <v>0.25</v>
      </c>
      <c r="J27" s="143">
        <v>0.33333333333333331</v>
      </c>
      <c r="K27" s="131">
        <v>8.3333333333333329E-2</v>
      </c>
      <c r="M27" s="37"/>
    </row>
    <row r="28" spans="1:13" ht="13.9" hidden="1" customHeight="1" x14ac:dyDescent="0.25">
      <c r="A28" s="40"/>
      <c r="B28" s="137" t="s">
        <v>203</v>
      </c>
      <c r="C28" s="126" t="s">
        <v>204</v>
      </c>
      <c r="D28" s="127"/>
      <c r="E28" s="145">
        <v>104</v>
      </c>
      <c r="F28" s="128" t="s">
        <v>15</v>
      </c>
      <c r="G28" s="128" t="s">
        <v>172</v>
      </c>
      <c r="H28" s="128" t="s">
        <v>103</v>
      </c>
      <c r="I28" s="129" t="s">
        <v>116</v>
      </c>
      <c r="J28" s="144">
        <v>0.33333333333333331</v>
      </c>
      <c r="K28" s="131" t="s">
        <v>116</v>
      </c>
      <c r="M28" s="37"/>
    </row>
    <row r="29" spans="1:13" ht="14.25" hidden="1" customHeight="1" x14ac:dyDescent="0.25">
      <c r="A29" s="40"/>
      <c r="B29" s="125" t="s">
        <v>205</v>
      </c>
      <c r="C29" s="126" t="s">
        <v>206</v>
      </c>
      <c r="D29" s="127" t="s">
        <v>128</v>
      </c>
      <c r="E29" s="145">
        <v>105</v>
      </c>
      <c r="F29" s="128" t="s">
        <v>15</v>
      </c>
      <c r="G29" s="128" t="s">
        <v>172</v>
      </c>
      <c r="H29" s="128" t="s">
        <v>103</v>
      </c>
      <c r="I29" s="129">
        <v>1</v>
      </c>
      <c r="J29" s="143">
        <v>0.33333333333333331</v>
      </c>
      <c r="K29" s="129">
        <v>0.33333333333333331</v>
      </c>
      <c r="M29" s="37"/>
    </row>
    <row r="30" spans="1:13" ht="14.25"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c r="E32" s="145">
        <v>138</v>
      </c>
      <c r="F32" s="128" t="s">
        <v>15</v>
      </c>
      <c r="G32" s="128" t="s">
        <v>211</v>
      </c>
      <c r="H32" s="128" t="s">
        <v>103</v>
      </c>
      <c r="I32" s="129" t="s">
        <v>116</v>
      </c>
      <c r="J32" s="149">
        <v>0.16666666666666671</v>
      </c>
      <c r="K32" s="129" t="s">
        <v>116</v>
      </c>
      <c r="M32" s="37"/>
    </row>
    <row r="33" spans="1:13" ht="14.25" hidden="1" customHeight="1" x14ac:dyDescent="0.25">
      <c r="A33" s="40"/>
      <c r="B33" s="130" t="s">
        <v>214</v>
      </c>
      <c r="C33" s="126" t="s">
        <v>215</v>
      </c>
      <c r="D33" s="127" t="s">
        <v>107</v>
      </c>
      <c r="E33" s="145">
        <v>139</v>
      </c>
      <c r="F33" s="128" t="s">
        <v>15</v>
      </c>
      <c r="G33" s="128" t="s">
        <v>211</v>
      </c>
      <c r="H33" s="128" t="s">
        <v>103</v>
      </c>
      <c r="I33" s="129">
        <v>0.5</v>
      </c>
      <c r="J33" s="149">
        <v>0.16666666666666671</v>
      </c>
      <c r="K33" s="129">
        <v>8.3333333333333329E-2</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4.25" hidden="1" customHeight="1" x14ac:dyDescent="0.25">
      <c r="A38" s="40"/>
      <c r="B38" s="130" t="s">
        <v>224</v>
      </c>
      <c r="C38" s="126" t="s">
        <v>225</v>
      </c>
      <c r="D38" s="127" t="s">
        <v>128</v>
      </c>
      <c r="E38" s="145">
        <v>144</v>
      </c>
      <c r="F38" s="128" t="s">
        <v>15</v>
      </c>
      <c r="G38" s="128" t="s">
        <v>211</v>
      </c>
      <c r="H38" s="128" t="s">
        <v>103</v>
      </c>
      <c r="I38" s="129">
        <v>1</v>
      </c>
      <c r="J38" s="149">
        <v>0.16666666666666671</v>
      </c>
      <c r="K38" s="129">
        <v>0.16666666666666671</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c r="E41" s="145">
        <v>147</v>
      </c>
      <c r="F41" s="128" t="s">
        <v>15</v>
      </c>
      <c r="G41" s="128" t="s">
        <v>211</v>
      </c>
      <c r="H41" s="128" t="s">
        <v>103</v>
      </c>
      <c r="I41" s="129" t="s">
        <v>116</v>
      </c>
      <c r="J41" s="149">
        <v>0.16666666666666671</v>
      </c>
      <c r="K41" s="129" t="s">
        <v>116</v>
      </c>
      <c r="M41" s="37"/>
    </row>
    <row r="42" spans="1:13" ht="14.25" hidden="1" customHeight="1" x14ac:dyDescent="0.25">
      <c r="A42" s="40"/>
      <c r="B42" s="130" t="s">
        <v>232</v>
      </c>
      <c r="C42" s="126" t="s">
        <v>233</v>
      </c>
      <c r="D42" s="127"/>
      <c r="E42" s="145">
        <v>148</v>
      </c>
      <c r="F42" s="128" t="s">
        <v>15</v>
      </c>
      <c r="G42" s="128" t="s">
        <v>211</v>
      </c>
      <c r="H42" s="128" t="s">
        <v>103</v>
      </c>
      <c r="I42" s="129" t="s">
        <v>116</v>
      </c>
      <c r="J42" s="149">
        <v>0.16666666666666671</v>
      </c>
      <c r="K42" s="129" t="s">
        <v>116</v>
      </c>
      <c r="M42" s="37"/>
    </row>
    <row r="43" spans="1:13" ht="14.25" hidden="1" customHeight="1" x14ac:dyDescent="0.25">
      <c r="A43" s="40"/>
      <c r="B43" s="130" t="s">
        <v>234</v>
      </c>
      <c r="C43" s="126" t="s">
        <v>235</v>
      </c>
      <c r="D43" s="127" t="s">
        <v>107</v>
      </c>
      <c r="E43" s="145">
        <v>149</v>
      </c>
      <c r="F43" s="128" t="s">
        <v>15</v>
      </c>
      <c r="G43" s="128" t="s">
        <v>211</v>
      </c>
      <c r="H43" s="128" t="s">
        <v>103</v>
      </c>
      <c r="I43" s="129">
        <v>0.25</v>
      </c>
      <c r="J43" s="149">
        <v>0.16666666666666671</v>
      </c>
      <c r="K43" s="129">
        <v>4.1666666666666657E-2</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v>2E-3</v>
      </c>
      <c r="E46" s="145">
        <v>152</v>
      </c>
      <c r="F46" s="128" t="s">
        <v>15</v>
      </c>
      <c r="G46" s="128" t="s">
        <v>211</v>
      </c>
      <c r="H46" s="128" t="s">
        <v>103</v>
      </c>
      <c r="I46" s="129">
        <v>0.33</v>
      </c>
      <c r="J46" s="149">
        <v>0.16666666666666671</v>
      </c>
      <c r="K46" s="129">
        <v>5.5E-2</v>
      </c>
      <c r="M46" s="37"/>
    </row>
    <row r="47" spans="1:13" ht="27.75"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v>0</v>
      </c>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0</v>
      </c>
      <c r="E50" s="145">
        <v>156</v>
      </c>
      <c r="F50" s="128" t="s">
        <v>15</v>
      </c>
      <c r="G50" s="128" t="s">
        <v>211</v>
      </c>
      <c r="H50" s="128" t="s">
        <v>103</v>
      </c>
      <c r="I50" s="129">
        <v>0</v>
      </c>
      <c r="J50" s="149">
        <v>0.16666666666666671</v>
      </c>
      <c r="K50" s="129">
        <v>0</v>
      </c>
      <c r="M50" s="37"/>
    </row>
    <row r="51" spans="1:13" ht="14.25"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v>0</v>
      </c>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v>0</v>
      </c>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0</v>
      </c>
      <c r="E54" s="145">
        <v>160</v>
      </c>
      <c r="F54" s="128" t="s">
        <v>15</v>
      </c>
      <c r="G54" s="128" t="s">
        <v>211</v>
      </c>
      <c r="H54" s="128" t="s">
        <v>103</v>
      </c>
      <c r="I54" s="129">
        <v>0</v>
      </c>
      <c r="J54" s="149">
        <v>0.16666666666666671</v>
      </c>
      <c r="K54" s="129">
        <v>0</v>
      </c>
      <c r="M54" s="37"/>
    </row>
    <row r="55" spans="1:13" ht="14.25"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4.0000000000000001E-3</v>
      </c>
      <c r="E57" s="145">
        <v>163</v>
      </c>
      <c r="F57" s="128" t="s">
        <v>15</v>
      </c>
      <c r="G57" s="128" t="s">
        <v>211</v>
      </c>
      <c r="H57" s="128" t="s">
        <v>103</v>
      </c>
      <c r="I57" s="129">
        <v>0.33</v>
      </c>
      <c r="J57" s="149">
        <v>0.16666666666666671</v>
      </c>
      <c r="K57" s="129">
        <v>5.5E-2</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c r="E59" s="145">
        <v>165</v>
      </c>
      <c r="F59" s="128" t="s">
        <v>15</v>
      </c>
      <c r="G59" s="128" t="s">
        <v>211</v>
      </c>
      <c r="H59" s="128" t="s">
        <v>103</v>
      </c>
      <c r="I59" s="129" t="s">
        <v>116</v>
      </c>
      <c r="J59" s="149">
        <v>0.16666666666666671</v>
      </c>
      <c r="K59" s="129" t="s">
        <v>116</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t="s">
        <v>107</v>
      </c>
      <c r="E61" s="145">
        <v>167</v>
      </c>
      <c r="F61" s="128" t="s">
        <v>15</v>
      </c>
      <c r="G61" s="128" t="s">
        <v>211</v>
      </c>
      <c r="H61" s="128" t="s">
        <v>103</v>
      </c>
      <c r="I61" s="129">
        <v>0.25</v>
      </c>
      <c r="J61" s="149">
        <v>0.16666666666666671</v>
      </c>
      <c r="K61" s="129">
        <v>4.1666666666666657E-2</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5</v>
      </c>
      <c r="E63" s="147">
        <v>524</v>
      </c>
      <c r="F63" s="122" t="s">
        <v>15</v>
      </c>
      <c r="G63" s="122" t="s">
        <v>211</v>
      </c>
      <c r="H63" s="122" t="s">
        <v>103</v>
      </c>
      <c r="I63" s="123">
        <v>0.625</v>
      </c>
      <c r="J63" s="152">
        <v>0.16700000000000001</v>
      </c>
      <c r="K63" s="123">
        <v>0.104375</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v>
      </c>
      <c r="E70" s="29">
        <f>1/3</f>
        <v>0.33333333333333331</v>
      </c>
      <c r="F70" s="30">
        <f>E70*D70</f>
        <v>0.33333333333333331</v>
      </c>
      <c r="M70" s="37"/>
    </row>
    <row r="71" spans="1:13" ht="27" customHeight="1" x14ac:dyDescent="0.25">
      <c r="A71" s="40"/>
      <c r="C71" s="19" t="s">
        <v>279</v>
      </c>
      <c r="D71" s="20">
        <f>SUM(I22:I28)</f>
        <v>1</v>
      </c>
      <c r="E71" s="29">
        <f t="shared" ref="E71:E72" si="0">1/3</f>
        <v>0.33333333333333331</v>
      </c>
      <c r="F71" s="30">
        <f>E71*D71</f>
        <v>0.33333333333333331</v>
      </c>
      <c r="M71" s="37"/>
    </row>
    <row r="72" spans="1:13" ht="32.25" thickBot="1" x14ac:dyDescent="0.3">
      <c r="A72" s="40"/>
      <c r="C72" s="19" t="s">
        <v>280</v>
      </c>
      <c r="D72" s="20">
        <f>SUM(I29:I30)</f>
        <v>1</v>
      </c>
      <c r="E72" s="29">
        <f t="shared" si="0"/>
        <v>0.33333333333333331</v>
      </c>
      <c r="F72" s="30">
        <f t="shared" ref="F72" si="1">E72*D72</f>
        <v>0.33333333333333331</v>
      </c>
      <c r="M72" s="37"/>
    </row>
    <row r="73" spans="1:13" ht="27" customHeight="1" thickBot="1" x14ac:dyDescent="0.3">
      <c r="A73" s="40"/>
      <c r="C73" s="220" t="s">
        <v>162</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0.5</v>
      </c>
      <c r="E77" s="29">
        <f>1/6</f>
        <v>0.16666666666666666</v>
      </c>
      <c r="F77" s="30">
        <f>E77*D77</f>
        <v>8.3333333333333329E-2</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0.625</v>
      </c>
      <c r="E79" s="29">
        <f t="shared" si="2"/>
        <v>0.16666666666666666</v>
      </c>
      <c r="F79" s="30">
        <f t="shared" si="3"/>
        <v>0.10416666666666666</v>
      </c>
      <c r="M79" s="37"/>
    </row>
    <row r="80" spans="1:13" ht="47.25" x14ac:dyDescent="0.25">
      <c r="A80" s="40"/>
      <c r="C80" s="19" t="s">
        <v>286</v>
      </c>
      <c r="D80" s="20">
        <f>SUM(I40:I44)</f>
        <v>0.25</v>
      </c>
      <c r="E80" s="29">
        <f t="shared" si="2"/>
        <v>0.16666666666666666</v>
      </c>
      <c r="F80" s="30">
        <f t="shared" si="3"/>
        <v>4.1666666666666664E-2</v>
      </c>
      <c r="M80" s="37"/>
    </row>
    <row r="81" spans="1:13" ht="47.25" x14ac:dyDescent="0.25">
      <c r="A81" s="40"/>
      <c r="C81" s="19" t="s">
        <v>287</v>
      </c>
      <c r="D81" s="20">
        <f>SUM(I45:I57)</f>
        <v>0.66</v>
      </c>
      <c r="E81" s="29">
        <f t="shared" si="2"/>
        <v>0.16666666666666666</v>
      </c>
      <c r="F81" s="30">
        <f t="shared" si="3"/>
        <v>0.11</v>
      </c>
      <c r="M81" s="37"/>
    </row>
    <row r="82" spans="1:13" ht="48" thickBot="1" x14ac:dyDescent="0.3">
      <c r="A82" s="40"/>
      <c r="C82" s="19" t="s">
        <v>288</v>
      </c>
      <c r="D82" s="20">
        <f>SUM(I58:I62)</f>
        <v>0.25</v>
      </c>
      <c r="E82" s="29">
        <f t="shared" si="2"/>
        <v>0.16666666666666666</v>
      </c>
      <c r="F82" s="30">
        <f t="shared" si="3"/>
        <v>4.1666666666666664E-2</v>
      </c>
      <c r="M82" s="37"/>
    </row>
    <row r="83" spans="1:13" ht="27" customHeight="1" thickBot="1" x14ac:dyDescent="0.3">
      <c r="A83" s="40"/>
      <c r="C83" s="214" t="s">
        <v>162</v>
      </c>
      <c r="D83" s="221"/>
      <c r="E83" s="222"/>
      <c r="F83" s="31">
        <f>SUM(F77:F82)</f>
        <v>0.54749999999999999</v>
      </c>
      <c r="M83" s="37"/>
    </row>
    <row r="84" spans="1:13" ht="14.25" customHeight="1" thickBot="1" x14ac:dyDescent="0.3">
      <c r="A84" s="40"/>
      <c r="M84" s="37"/>
    </row>
    <row r="85" spans="1:13" ht="28.5" customHeight="1" thickBot="1" x14ac:dyDescent="0.3">
      <c r="A85" s="40"/>
      <c r="C85" s="211" t="s">
        <v>168</v>
      </c>
      <c r="D85" s="221"/>
      <c r="E85" s="222"/>
      <c r="F85" s="76">
        <f>(F73*50%)+(F83*50%)</f>
        <v>0.77374999999999994</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vuBK3SIdAbomlYxfjhdo1WZJnQdUj9qBbVPSk4vlb/6TTe3d2EpW/oKbndKw+fTZEimYOya7DYRGbHa/oqo/rA==" saltValue="eTKosXH0TrPVKhDs4lWcGw=="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6" zoomScale="85" zoomScaleNormal="70" zoomScaleSheetLayoutView="85" workbookViewId="0">
      <selection activeCell="A10" sqref="A10:XFD72"/>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100</v>
      </c>
      <c r="E12" s="145">
        <v>171</v>
      </c>
      <c r="F12" s="120" t="s">
        <v>18</v>
      </c>
      <c r="G12" s="120" t="s">
        <v>295</v>
      </c>
      <c r="H12" s="120" t="s">
        <v>103</v>
      </c>
      <c r="I12" s="121">
        <v>0.28570000000000001</v>
      </c>
      <c r="J12" s="143">
        <v>0.16666666666666671</v>
      </c>
      <c r="K12" s="121">
        <v>4.7616666666666682E-2</v>
      </c>
      <c r="M12" s="99"/>
    </row>
    <row r="13" spans="1:13" ht="14.25" hidden="1" customHeight="1" x14ac:dyDescent="0.2">
      <c r="A13" s="68"/>
      <c r="B13" s="142" t="s">
        <v>296</v>
      </c>
      <c r="C13" s="141" t="s">
        <v>297</v>
      </c>
      <c r="D13" s="140" t="s">
        <v>100</v>
      </c>
      <c r="E13" s="145">
        <v>172</v>
      </c>
      <c r="F13" s="120" t="s">
        <v>18</v>
      </c>
      <c r="G13" s="120" t="s">
        <v>295</v>
      </c>
      <c r="H13" s="120" t="s">
        <v>103</v>
      </c>
      <c r="I13" s="144">
        <v>0</v>
      </c>
      <c r="J13" s="143">
        <v>0.16666666666666671</v>
      </c>
      <c r="K13" s="121">
        <v>0</v>
      </c>
      <c r="M13" s="99"/>
    </row>
    <row r="14" spans="1:13" ht="14.25" hidden="1" customHeight="1" x14ac:dyDescent="0.2">
      <c r="A14" s="68"/>
      <c r="B14" s="142" t="s">
        <v>298</v>
      </c>
      <c r="C14" s="141" t="s">
        <v>299</v>
      </c>
      <c r="D14" s="140" t="s">
        <v>100</v>
      </c>
      <c r="E14" s="145">
        <v>173</v>
      </c>
      <c r="F14" s="120" t="s">
        <v>18</v>
      </c>
      <c r="G14" s="120" t="s">
        <v>295</v>
      </c>
      <c r="H14" s="120" t="s">
        <v>103</v>
      </c>
      <c r="I14" s="144">
        <v>0</v>
      </c>
      <c r="J14" s="143">
        <v>0.16666666666666671</v>
      </c>
      <c r="K14" s="121">
        <v>0</v>
      </c>
      <c r="M14" s="99"/>
    </row>
    <row r="15" spans="1:13" ht="14.25" hidden="1" customHeight="1" x14ac:dyDescent="0.2">
      <c r="A15" s="68"/>
      <c r="B15" s="142" t="s">
        <v>300</v>
      </c>
      <c r="C15" s="141" t="s">
        <v>301</v>
      </c>
      <c r="D15" s="140" t="s">
        <v>89</v>
      </c>
      <c r="E15" s="145">
        <v>174</v>
      </c>
      <c r="F15" s="120" t="s">
        <v>18</v>
      </c>
      <c r="G15" s="120" t="s">
        <v>295</v>
      </c>
      <c r="H15" s="120" t="s">
        <v>103</v>
      </c>
      <c r="I15" s="144">
        <v>4.7600000000000003E-2</v>
      </c>
      <c r="J15" s="143">
        <v>0.16666666666666671</v>
      </c>
      <c r="K15" s="121">
        <v>7.9333333333333356E-3</v>
      </c>
      <c r="M15" s="99"/>
    </row>
    <row r="16" spans="1:13" ht="14.25" hidden="1" customHeight="1" x14ac:dyDescent="0.2">
      <c r="A16" s="68"/>
      <c r="B16" s="142" t="s">
        <v>302</v>
      </c>
      <c r="C16" s="141" t="s">
        <v>303</v>
      </c>
      <c r="D16" s="140" t="s">
        <v>89</v>
      </c>
      <c r="E16" s="145">
        <v>175</v>
      </c>
      <c r="F16" s="120" t="s">
        <v>18</v>
      </c>
      <c r="G16" s="120" t="s">
        <v>295</v>
      </c>
      <c r="H16" s="120" t="s">
        <v>103</v>
      </c>
      <c r="I16" s="144">
        <v>0</v>
      </c>
      <c r="J16" s="143">
        <v>0.16666666666666671</v>
      </c>
      <c r="K16" s="121">
        <v>0</v>
      </c>
      <c r="M16" s="99"/>
    </row>
    <row r="17" spans="1:13" ht="14.25" hidden="1" customHeight="1" x14ac:dyDescent="0.2">
      <c r="A17" s="68"/>
      <c r="B17" s="142" t="s">
        <v>304</v>
      </c>
      <c r="C17" s="141" t="s">
        <v>305</v>
      </c>
      <c r="D17" s="140" t="s">
        <v>89</v>
      </c>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c r="E20" s="145">
        <v>216</v>
      </c>
      <c r="F20" s="128" t="s">
        <v>18</v>
      </c>
      <c r="G20" s="128" t="s">
        <v>295</v>
      </c>
      <c r="H20" s="128" t="s">
        <v>103</v>
      </c>
      <c r="I20" s="129" t="s">
        <v>116</v>
      </c>
      <c r="J20" s="149">
        <v>0.16666666666666671</v>
      </c>
      <c r="K20" s="129" t="s">
        <v>116</v>
      </c>
      <c r="M20" s="99"/>
    </row>
    <row r="21" spans="1:13" ht="14.25" hidden="1" customHeight="1" x14ac:dyDescent="0.2">
      <c r="A21" s="68"/>
      <c r="B21" s="137" t="s">
        <v>312</v>
      </c>
      <c r="C21" s="126" t="s">
        <v>313</v>
      </c>
      <c r="D21" s="127"/>
      <c r="E21" s="145">
        <v>217</v>
      </c>
      <c r="F21" s="128" t="s">
        <v>18</v>
      </c>
      <c r="G21" s="128" t="s">
        <v>295</v>
      </c>
      <c r="H21" s="128" t="s">
        <v>103</v>
      </c>
      <c r="I21" s="129" t="s">
        <v>116</v>
      </c>
      <c r="J21" s="149">
        <v>0.16666666666666671</v>
      </c>
      <c r="K21" s="129" t="s">
        <v>116</v>
      </c>
      <c r="M21" s="99"/>
    </row>
    <row r="22" spans="1:13" ht="14.25" hidden="1" customHeight="1" x14ac:dyDescent="0.2">
      <c r="A22" s="68"/>
      <c r="B22" s="137" t="s">
        <v>314</v>
      </c>
      <c r="C22" s="126" t="s">
        <v>315</v>
      </c>
      <c r="D22" s="127" t="s">
        <v>107</v>
      </c>
      <c r="E22" s="145">
        <v>218</v>
      </c>
      <c r="F22" s="128" t="s">
        <v>18</v>
      </c>
      <c r="G22" s="128" t="s">
        <v>295</v>
      </c>
      <c r="H22" s="128" t="s">
        <v>103</v>
      </c>
      <c r="I22" s="129">
        <v>0</v>
      </c>
      <c r="J22" s="149">
        <v>0.16666666666666671</v>
      </c>
      <c r="K22" s="129">
        <v>0</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c r="E24" s="145">
        <v>231</v>
      </c>
      <c r="F24" s="128" t="s">
        <v>18</v>
      </c>
      <c r="G24" s="128" t="s">
        <v>295</v>
      </c>
      <c r="H24" s="128" t="s">
        <v>103</v>
      </c>
      <c r="I24" s="129" t="s">
        <v>116</v>
      </c>
      <c r="J24" s="149">
        <v>0.16666666666666671</v>
      </c>
      <c r="K24" s="131" t="s">
        <v>116</v>
      </c>
      <c r="M24" s="99"/>
    </row>
    <row r="25" spans="1:13" ht="14.25" hidden="1" customHeight="1" x14ac:dyDescent="0.2">
      <c r="A25" s="68"/>
      <c r="B25" s="130" t="s">
        <v>320</v>
      </c>
      <c r="C25" s="126" t="s">
        <v>321</v>
      </c>
      <c r="D25" s="127" t="s">
        <v>107</v>
      </c>
      <c r="E25" s="145">
        <v>232</v>
      </c>
      <c r="F25" s="128" t="s">
        <v>18</v>
      </c>
      <c r="G25" s="128" t="s">
        <v>295</v>
      </c>
      <c r="H25" s="128" t="s">
        <v>103</v>
      </c>
      <c r="I25" s="129">
        <v>0.2</v>
      </c>
      <c r="J25" s="149">
        <v>0.16666666666666671</v>
      </c>
      <c r="K25" s="131">
        <v>3.3333333333333333E-2</v>
      </c>
      <c r="M25" s="99"/>
    </row>
    <row r="26" spans="1:13" ht="14.25" hidden="1" customHeight="1" x14ac:dyDescent="0.2">
      <c r="A26" s="68"/>
      <c r="B26" s="130" t="s">
        <v>322</v>
      </c>
      <c r="C26" s="126" t="s">
        <v>323</v>
      </c>
      <c r="D26" s="127" t="s">
        <v>107</v>
      </c>
      <c r="E26" s="145">
        <v>233</v>
      </c>
      <c r="F26" s="128" t="s">
        <v>18</v>
      </c>
      <c r="G26" s="128" t="s">
        <v>295</v>
      </c>
      <c r="H26" s="128" t="s">
        <v>103</v>
      </c>
      <c r="I26" s="129">
        <v>0.2</v>
      </c>
      <c r="J26" s="149">
        <v>0.16666666666666671</v>
      </c>
      <c r="K26" s="131">
        <v>3.3333333333333333E-2</v>
      </c>
      <c r="M26" s="99"/>
    </row>
    <row r="27" spans="1:13" ht="14.25" hidden="1" customHeight="1" x14ac:dyDescent="0.2">
      <c r="A27" s="68"/>
      <c r="B27" s="130" t="s">
        <v>324</v>
      </c>
      <c r="C27" s="126" t="s">
        <v>325</v>
      </c>
      <c r="D27" s="127"/>
      <c r="E27" s="145">
        <v>234</v>
      </c>
      <c r="F27" s="128" t="s">
        <v>18</v>
      </c>
      <c r="G27" s="128" t="s">
        <v>295</v>
      </c>
      <c r="H27" s="128" t="s">
        <v>103</v>
      </c>
      <c r="I27" s="131" t="s">
        <v>116</v>
      </c>
      <c r="J27" s="149">
        <v>0.16666666666666671</v>
      </c>
      <c r="K27" s="131" t="s">
        <v>116</v>
      </c>
      <c r="M27" s="99"/>
    </row>
    <row r="28" spans="1:13" ht="14.25" hidden="1" customHeight="1" x14ac:dyDescent="0.2">
      <c r="A28" s="68"/>
      <c r="B28" s="130" t="s">
        <v>326</v>
      </c>
      <c r="C28" s="126" t="s">
        <v>327</v>
      </c>
      <c r="D28" s="127" t="s">
        <v>107</v>
      </c>
      <c r="E28" s="145">
        <v>235</v>
      </c>
      <c r="F28" s="128" t="s">
        <v>18</v>
      </c>
      <c r="G28" s="128" t="s">
        <v>295</v>
      </c>
      <c r="H28" s="128" t="s">
        <v>103</v>
      </c>
      <c r="I28" s="129">
        <v>0.2</v>
      </c>
      <c r="J28" s="149">
        <v>0.16666666666666671</v>
      </c>
      <c r="K28" s="131">
        <v>3.3333333333333333E-2</v>
      </c>
      <c r="M28" s="99"/>
    </row>
    <row r="29" spans="1:13" ht="14.25" hidden="1" customHeight="1" x14ac:dyDescent="0.2">
      <c r="A29" s="68"/>
      <c r="B29" s="130" t="s">
        <v>328</v>
      </c>
      <c r="C29" s="126" t="s">
        <v>329</v>
      </c>
      <c r="D29" s="127" t="s">
        <v>107</v>
      </c>
      <c r="E29" s="145">
        <v>236</v>
      </c>
      <c r="F29" s="128" t="s">
        <v>18</v>
      </c>
      <c r="G29" s="128" t="s">
        <v>295</v>
      </c>
      <c r="H29" s="128" t="s">
        <v>103</v>
      </c>
      <c r="I29" s="129">
        <v>0.2</v>
      </c>
      <c r="J29" s="149">
        <v>0.16666666666666671</v>
      </c>
      <c r="K29" s="131">
        <v>3.3333333333333333E-2</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t="s">
        <v>107</v>
      </c>
      <c r="E31" s="145">
        <v>239</v>
      </c>
      <c r="F31" s="128" t="s">
        <v>18</v>
      </c>
      <c r="G31" s="128" t="s">
        <v>295</v>
      </c>
      <c r="H31" s="128" t="s">
        <v>103</v>
      </c>
      <c r="I31" s="129">
        <v>0.2</v>
      </c>
      <c r="J31" s="149">
        <v>0.16666666666666671</v>
      </c>
      <c r="K31" s="131">
        <v>3.3333333333333333E-2</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t="s">
        <v>107</v>
      </c>
      <c r="E34" s="145">
        <v>243</v>
      </c>
      <c r="F34" s="128" t="s">
        <v>18</v>
      </c>
      <c r="G34" s="128" t="s">
        <v>82</v>
      </c>
      <c r="H34" s="128" t="s">
        <v>103</v>
      </c>
      <c r="I34" s="129">
        <v>0.33333333333333343</v>
      </c>
      <c r="J34" s="143">
        <v>0.33333333333333331</v>
      </c>
      <c r="K34" s="131">
        <v>0.1111111111111111</v>
      </c>
      <c r="M34" s="99"/>
    </row>
    <row r="35" spans="1:13" ht="14.25" hidden="1" customHeight="1" x14ac:dyDescent="0.2">
      <c r="A35" s="68"/>
      <c r="B35" s="130" t="s">
        <v>340</v>
      </c>
      <c r="C35" s="126" t="s">
        <v>341</v>
      </c>
      <c r="D35" s="127" t="s">
        <v>107</v>
      </c>
      <c r="E35" s="145">
        <v>244</v>
      </c>
      <c r="F35" s="128" t="s">
        <v>18</v>
      </c>
      <c r="G35" s="128" t="s">
        <v>82</v>
      </c>
      <c r="H35" s="128" t="s">
        <v>103</v>
      </c>
      <c r="I35" s="129">
        <v>0.33333333333333343</v>
      </c>
      <c r="J35" s="143">
        <v>0.33333333333333331</v>
      </c>
      <c r="K35" s="131">
        <v>0.1111111111111111</v>
      </c>
      <c r="M35" s="99"/>
    </row>
    <row r="36" spans="1:13" ht="14.25" hidden="1" customHeight="1" x14ac:dyDescent="0.2">
      <c r="A36" s="68"/>
      <c r="B36" s="130" t="s">
        <v>342</v>
      </c>
      <c r="C36" s="126" t="s">
        <v>343</v>
      </c>
      <c r="D36" s="127" t="s">
        <v>107</v>
      </c>
      <c r="E36" s="145">
        <v>245</v>
      </c>
      <c r="F36" s="128" t="s">
        <v>18</v>
      </c>
      <c r="G36" s="128" t="s">
        <v>82</v>
      </c>
      <c r="H36" s="128" t="s">
        <v>103</v>
      </c>
      <c r="I36" s="129">
        <v>0.33333333333333343</v>
      </c>
      <c r="J36" s="143">
        <v>0.33333333333333331</v>
      </c>
      <c r="K36" s="131">
        <v>0.1111111111111111</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t="s">
        <v>107</v>
      </c>
      <c r="E40" s="145">
        <v>250</v>
      </c>
      <c r="F40" s="128" t="s">
        <v>18</v>
      </c>
      <c r="G40" s="128" t="s">
        <v>82</v>
      </c>
      <c r="H40" s="128" t="s">
        <v>103</v>
      </c>
      <c r="I40" s="129">
        <v>0.5</v>
      </c>
      <c r="J40" s="143">
        <v>0.33333333333333331</v>
      </c>
      <c r="K40" s="131">
        <v>0.16666666666666671</v>
      </c>
      <c r="M40" s="99"/>
    </row>
    <row r="41" spans="1:13" ht="14.25" hidden="1" customHeight="1" x14ac:dyDescent="0.2">
      <c r="A41" s="68"/>
      <c r="B41" s="130" t="s">
        <v>351</v>
      </c>
      <c r="C41" s="126" t="s">
        <v>352</v>
      </c>
      <c r="D41" s="127" t="s">
        <v>107</v>
      </c>
      <c r="E41" s="145">
        <v>251</v>
      </c>
      <c r="F41" s="128" t="s">
        <v>18</v>
      </c>
      <c r="G41" s="128" t="s">
        <v>82</v>
      </c>
      <c r="H41" s="128" t="s">
        <v>103</v>
      </c>
      <c r="I41" s="129">
        <v>0.5</v>
      </c>
      <c r="J41" s="143">
        <v>0.33333333333333331</v>
      </c>
      <c r="K41" s="131">
        <v>0.16666666666666671</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c r="E43" s="145">
        <v>253</v>
      </c>
      <c r="F43" s="128" t="s">
        <v>18</v>
      </c>
      <c r="G43" s="128" t="s">
        <v>82</v>
      </c>
      <c r="H43" s="128" t="s">
        <v>103</v>
      </c>
      <c r="I43" s="129" t="s">
        <v>116</v>
      </c>
      <c r="J43" s="143">
        <v>0.33333333333333331</v>
      </c>
      <c r="K43" s="131" t="s">
        <v>116</v>
      </c>
      <c r="M43" s="99"/>
    </row>
    <row r="44" spans="1:13" ht="14.2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t="s">
        <v>107</v>
      </c>
      <c r="E47" s="145">
        <v>257</v>
      </c>
      <c r="F47" s="128" t="s">
        <v>18</v>
      </c>
      <c r="G47" s="128" t="s">
        <v>82</v>
      </c>
      <c r="H47" s="128" t="s">
        <v>103</v>
      </c>
      <c r="I47" s="129">
        <v>0.33333333333333343</v>
      </c>
      <c r="J47" s="143">
        <v>0.33333333333333331</v>
      </c>
      <c r="K47" s="131">
        <v>0.1111111111111111</v>
      </c>
      <c r="M47" s="99"/>
    </row>
    <row r="48" spans="1:13" ht="14.25" hidden="1" customHeight="1" x14ac:dyDescent="0.2">
      <c r="A48" s="68"/>
      <c r="B48" s="130" t="s">
        <v>365</v>
      </c>
      <c r="C48" s="126" t="s">
        <v>366</v>
      </c>
      <c r="D48" s="127" t="s">
        <v>107</v>
      </c>
      <c r="E48" s="145">
        <v>258</v>
      </c>
      <c r="F48" s="128" t="s">
        <v>18</v>
      </c>
      <c r="G48" s="128" t="s">
        <v>82</v>
      </c>
      <c r="H48" s="128" t="s">
        <v>103</v>
      </c>
      <c r="I48" s="129">
        <v>0.33333333333333343</v>
      </c>
      <c r="J48" s="143">
        <v>0.33333333333333331</v>
      </c>
      <c r="K48" s="131">
        <v>0.1111111111111111</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t="s">
        <v>107</v>
      </c>
      <c r="E50" s="145">
        <v>260</v>
      </c>
      <c r="F50" s="128" t="s">
        <v>18</v>
      </c>
      <c r="G50" s="128" t="s">
        <v>82</v>
      </c>
      <c r="H50" s="128" t="s">
        <v>103</v>
      </c>
      <c r="I50" s="129">
        <v>0.33333333333333343</v>
      </c>
      <c r="J50" s="143">
        <v>0.33333333333333331</v>
      </c>
      <c r="K50" s="131">
        <v>0.1111111111111111</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t="s">
        <v>116</v>
      </c>
      <c r="J54" s="151">
        <v>0.33333333333333331</v>
      </c>
      <c r="K54" s="131" t="s">
        <v>116</v>
      </c>
      <c r="M54" s="99"/>
    </row>
    <row r="55" spans="1:13" ht="14.25" hidden="1" customHeight="1" x14ac:dyDescent="0.2">
      <c r="A55" s="68"/>
      <c r="B55" s="137" t="s">
        <v>378</v>
      </c>
      <c r="C55" s="126" t="s">
        <v>379</v>
      </c>
      <c r="D55" s="127" t="s">
        <v>107</v>
      </c>
      <c r="E55" s="145">
        <v>315</v>
      </c>
      <c r="F55" s="128" t="s">
        <v>18</v>
      </c>
      <c r="G55" s="128" t="s">
        <v>380</v>
      </c>
      <c r="H55" s="128" t="s">
        <v>103</v>
      </c>
      <c r="I55" s="129">
        <v>1</v>
      </c>
      <c r="J55" s="143">
        <v>0.33333333333333331</v>
      </c>
      <c r="K55" s="131">
        <v>0.33333333333333331</v>
      </c>
      <c r="M55" s="99"/>
    </row>
    <row r="56" spans="1:13" ht="14.25" hidden="1" customHeight="1" x14ac:dyDescent="0.2">
      <c r="A56" s="68"/>
      <c r="B56" s="137" t="s">
        <v>381</v>
      </c>
      <c r="C56" s="126" t="s">
        <v>382</v>
      </c>
      <c r="D56" s="127"/>
      <c r="E56" s="145">
        <v>325</v>
      </c>
      <c r="F56" s="128" t="s">
        <v>18</v>
      </c>
      <c r="G56" s="128" t="s">
        <v>380</v>
      </c>
      <c r="H56" s="128" t="s">
        <v>103</v>
      </c>
      <c r="I56" s="129" t="s">
        <v>116</v>
      </c>
      <c r="J56" s="143">
        <v>0.33333333333333331</v>
      </c>
      <c r="K56" s="131" t="s">
        <v>116</v>
      </c>
      <c r="M56" s="99"/>
    </row>
    <row r="57" spans="1:13" ht="14.25" hidden="1" customHeight="1" x14ac:dyDescent="0.2">
      <c r="A57" s="68"/>
      <c r="B57" s="137" t="s">
        <v>383</v>
      </c>
      <c r="C57" s="126" t="s">
        <v>384</v>
      </c>
      <c r="D57" s="127"/>
      <c r="E57" s="145">
        <v>326</v>
      </c>
      <c r="F57" s="128" t="s">
        <v>18</v>
      </c>
      <c r="G57" s="128" t="s">
        <v>380</v>
      </c>
      <c r="H57" s="128" t="s">
        <v>103</v>
      </c>
      <c r="I57" s="129" t="s">
        <v>116</v>
      </c>
      <c r="J57" s="143">
        <v>0.33333333333333331</v>
      </c>
      <c r="K57" s="131" t="s">
        <v>116</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t="s">
        <v>107</v>
      </c>
      <c r="E62" s="145">
        <v>333</v>
      </c>
      <c r="F62" s="128" t="s">
        <v>18</v>
      </c>
      <c r="G62" s="128" t="s">
        <v>380</v>
      </c>
      <c r="H62" s="128" t="s">
        <v>103</v>
      </c>
      <c r="I62" s="129">
        <v>0.5</v>
      </c>
      <c r="J62" s="143">
        <v>0.33333333333333331</v>
      </c>
      <c r="K62" s="131">
        <v>0.16666666666666671</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c r="E67" s="145">
        <v>351</v>
      </c>
      <c r="F67" s="128" t="s">
        <v>18</v>
      </c>
      <c r="G67" s="128" t="s">
        <v>380</v>
      </c>
      <c r="H67" s="128" t="s">
        <v>103</v>
      </c>
      <c r="I67" s="129" t="s">
        <v>116</v>
      </c>
      <c r="J67" s="143">
        <v>0.33333333333333331</v>
      </c>
      <c r="K67" s="131" t="s">
        <v>116</v>
      </c>
      <c r="M67" s="99"/>
    </row>
    <row r="68" spans="1:13" ht="14.25" hidden="1" customHeight="1" x14ac:dyDescent="0.2">
      <c r="A68" s="68"/>
      <c r="B68" s="137" t="s">
        <v>405</v>
      </c>
      <c r="C68" s="139" t="s">
        <v>406</v>
      </c>
      <c r="D68" s="127" t="s">
        <v>107</v>
      </c>
      <c r="E68" s="145">
        <v>352</v>
      </c>
      <c r="F68" s="128" t="s">
        <v>18</v>
      </c>
      <c r="G68" s="128" t="s">
        <v>380</v>
      </c>
      <c r="H68" s="128" t="s">
        <v>103</v>
      </c>
      <c r="I68" s="129">
        <v>0.5</v>
      </c>
      <c r="J68" s="143">
        <v>0.33333333333333331</v>
      </c>
      <c r="K68" s="131">
        <v>0.16666666666666671</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4.25"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f>I12</f>
        <v>0.28570000000000001</v>
      </c>
      <c r="E77" s="102">
        <f t="shared" ref="E77:E82" si="0">1/6</f>
        <v>0.16666666666666666</v>
      </c>
      <c r="F77" s="103">
        <f>E77*D77</f>
        <v>4.7616666666666668E-2</v>
      </c>
      <c r="M77" s="99"/>
    </row>
    <row r="78" spans="1:13" ht="26.25" customHeight="1" x14ac:dyDescent="0.2">
      <c r="A78" s="68"/>
      <c r="C78" s="28" t="s">
        <v>418</v>
      </c>
      <c r="D78" s="102">
        <f>I13</f>
        <v>0</v>
      </c>
      <c r="E78" s="102">
        <f t="shared" si="0"/>
        <v>0.16666666666666666</v>
      </c>
      <c r="F78" s="103">
        <f t="shared" ref="F78:F82" si="1">E78*D78</f>
        <v>0</v>
      </c>
      <c r="M78" s="99"/>
    </row>
    <row r="79" spans="1:13" ht="31.5" x14ac:dyDescent="0.2">
      <c r="A79" s="68"/>
      <c r="C79" s="28" t="s">
        <v>419</v>
      </c>
      <c r="D79" s="102">
        <f>SUM(I14:I16)</f>
        <v>4.7600000000000003E-2</v>
      </c>
      <c r="E79" s="102">
        <f t="shared" si="0"/>
        <v>0.16666666666666666</v>
      </c>
      <c r="F79" s="103">
        <f t="shared" si="1"/>
        <v>7.9333333333333339E-3</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0</v>
      </c>
      <c r="E81" s="102">
        <f t="shared" si="0"/>
        <v>0.16666666666666666</v>
      </c>
      <c r="F81" s="103">
        <f t="shared" si="1"/>
        <v>0</v>
      </c>
      <c r="M81" s="99"/>
    </row>
    <row r="82" spans="1:13" ht="26.25" customHeight="1" thickBot="1" x14ac:dyDescent="0.25">
      <c r="A82" s="68"/>
      <c r="C82" s="19" t="s">
        <v>422</v>
      </c>
      <c r="D82" s="10">
        <f>SUM(I23:I33)</f>
        <v>1</v>
      </c>
      <c r="E82" s="102">
        <f t="shared" si="0"/>
        <v>0.16666666666666666</v>
      </c>
      <c r="F82" s="103">
        <f t="shared" si="1"/>
        <v>0.16666666666666666</v>
      </c>
      <c r="M82" s="99"/>
    </row>
    <row r="83" spans="1:13" ht="26.25" customHeight="1" thickBot="1" x14ac:dyDescent="0.25">
      <c r="A83" s="68"/>
      <c r="C83" s="220" t="s">
        <v>162</v>
      </c>
      <c r="D83" s="227"/>
      <c r="E83" s="228"/>
      <c r="F83" s="25">
        <f>SUM(F77:F82)</f>
        <v>0.22221666666666667</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1.0000000000000002</v>
      </c>
      <c r="E88" s="102">
        <f>1/3</f>
        <v>0.33333333333333331</v>
      </c>
      <c r="F88" s="103">
        <f t="shared" ref="F88:F90" si="2">E88*D88</f>
        <v>0.33333333333333337</v>
      </c>
      <c r="M88" s="99"/>
    </row>
    <row r="89" spans="1:13" ht="33.75" customHeight="1" x14ac:dyDescent="0.2">
      <c r="A89" s="68"/>
      <c r="C89" s="28" t="s">
        <v>426</v>
      </c>
      <c r="D89" s="102">
        <f>SUM(I40:I43)</f>
        <v>1</v>
      </c>
      <c r="E89" s="102">
        <f t="shared" ref="E89:E90" si="3">1/3</f>
        <v>0.33333333333333331</v>
      </c>
      <c r="F89" s="103">
        <f t="shared" si="2"/>
        <v>0.33333333333333331</v>
      </c>
      <c r="M89" s="99"/>
    </row>
    <row r="90" spans="1:13" ht="36.75" customHeight="1" thickBot="1" x14ac:dyDescent="0.25">
      <c r="A90" s="68"/>
      <c r="C90" s="28" t="s">
        <v>427</v>
      </c>
      <c r="D90" s="102">
        <f>SUM(I44:I54)</f>
        <v>1.0000000000000002</v>
      </c>
      <c r="E90" s="102">
        <f t="shared" si="3"/>
        <v>0.33333333333333331</v>
      </c>
      <c r="F90" s="103">
        <f t="shared" si="2"/>
        <v>0.33333333333333337</v>
      </c>
      <c r="M90" s="99"/>
    </row>
    <row r="91" spans="1:13" ht="27" customHeight="1" thickBot="1" x14ac:dyDescent="0.25">
      <c r="A91" s="68"/>
      <c r="C91" s="214" t="s">
        <v>162</v>
      </c>
      <c r="D91" s="227"/>
      <c r="E91" s="228"/>
      <c r="F91" s="31">
        <f>SUM(F88:F90)</f>
        <v>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0.5</v>
      </c>
      <c r="E97" s="102">
        <f t="shared" ref="E97:E98" si="5">1/3</f>
        <v>0.33333333333333331</v>
      </c>
      <c r="F97" s="114">
        <f t="shared" si="4"/>
        <v>0.16666666666666666</v>
      </c>
      <c r="M97" s="99"/>
    </row>
    <row r="98" spans="1:13" ht="37.5" customHeight="1" thickBot="1" x14ac:dyDescent="0.25">
      <c r="A98" s="68"/>
      <c r="C98" s="116" t="s">
        <v>432</v>
      </c>
      <c r="D98" s="117">
        <f>SUM(I67:I72)</f>
        <v>0.5</v>
      </c>
      <c r="E98" s="118">
        <f t="shared" si="5"/>
        <v>0.33333333333333331</v>
      </c>
      <c r="F98" s="119">
        <f>E98*D98</f>
        <v>0.16666666666666666</v>
      </c>
      <c r="M98" s="99"/>
    </row>
    <row r="99" spans="1:13" ht="27" customHeight="1" thickBot="1" x14ac:dyDescent="0.25">
      <c r="A99" s="68"/>
      <c r="C99" s="229" t="s">
        <v>162</v>
      </c>
      <c r="D99" s="230"/>
      <c r="E99" s="231"/>
      <c r="F99" s="109">
        <f>SUM(F96:F98)</f>
        <v>0.66666666666666663</v>
      </c>
      <c r="M99" s="99"/>
    </row>
    <row r="100" spans="1:13" ht="14.25" customHeight="1" thickBot="1" x14ac:dyDescent="0.25">
      <c r="A100" s="68"/>
      <c r="M100" s="99"/>
    </row>
    <row r="101" spans="1:13" ht="29.25" customHeight="1" thickBot="1" x14ac:dyDescent="0.25">
      <c r="A101" s="68"/>
      <c r="C101" s="211" t="s">
        <v>168</v>
      </c>
      <c r="D101" s="227"/>
      <c r="E101" s="228"/>
      <c r="F101" s="76">
        <f>(F83*(1/3))+(F91*(1/3)+(F99*(1/3)))</f>
        <v>0.62962777777777779</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J8eThbCC4Xk6P5lhxFsmP1YNDN7KtH/U65v2iFEowP6bk4uzJnT1s/JyYbQv2PZcJOExamHt9iqWjpf9XXtu2Q==" saltValue="ROQ7llY188aJHVr/3uAhb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tabSelected="1" view="pageBreakPreview" topLeftCell="A6" zoomScaleNormal="100" zoomScaleSheetLayoutView="100" workbookViewId="0">
      <selection activeCell="F74" sqref="F74"/>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107</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c r="E14" s="145">
        <v>387</v>
      </c>
      <c r="F14" s="128" t="s">
        <v>21</v>
      </c>
      <c r="G14" s="128" t="s">
        <v>85</v>
      </c>
      <c r="H14" s="128" t="s">
        <v>103</v>
      </c>
      <c r="I14" s="129" t="s">
        <v>116</v>
      </c>
      <c r="J14" s="143">
        <v>0.25</v>
      </c>
      <c r="K14" s="129" t="s">
        <v>116</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t="s">
        <v>107</v>
      </c>
      <c r="E16" s="145">
        <v>391</v>
      </c>
      <c r="F16" s="128" t="s">
        <v>21</v>
      </c>
      <c r="G16" s="128" t="s">
        <v>85</v>
      </c>
      <c r="H16" s="128" t="s">
        <v>103</v>
      </c>
      <c r="I16" s="129">
        <v>0.25</v>
      </c>
      <c r="J16" s="143">
        <v>0.25</v>
      </c>
      <c r="K16" s="129">
        <v>6.25E-2</v>
      </c>
      <c r="M16" s="37"/>
    </row>
    <row r="17" spans="1:13" ht="14.25" hidden="1" customHeight="1" x14ac:dyDescent="0.25">
      <c r="A17" s="40"/>
      <c r="B17" s="137" t="s">
        <v>447</v>
      </c>
      <c r="C17" s="126" t="s">
        <v>448</v>
      </c>
      <c r="D17" s="127" t="s">
        <v>107</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t="s">
        <v>107</v>
      </c>
      <c r="E20" s="145">
        <v>399</v>
      </c>
      <c r="F20" s="128" t="s">
        <v>21</v>
      </c>
      <c r="G20" s="128" t="s">
        <v>85</v>
      </c>
      <c r="H20" s="128" t="s">
        <v>103</v>
      </c>
      <c r="I20" s="129">
        <v>0.1</v>
      </c>
      <c r="J20" s="143">
        <v>0.25</v>
      </c>
      <c r="K20" s="129">
        <v>2.5000000000000001E-2</v>
      </c>
      <c r="M20" s="37"/>
    </row>
    <row r="21" spans="1:13" ht="14.25" hidden="1" customHeight="1" x14ac:dyDescent="0.25">
      <c r="A21" s="40"/>
      <c r="B21" s="137" t="s">
        <v>455</v>
      </c>
      <c r="C21" s="126" t="s">
        <v>456</v>
      </c>
      <c r="D21" s="127" t="s">
        <v>107</v>
      </c>
      <c r="E21" s="145">
        <v>401</v>
      </c>
      <c r="F21" s="128" t="s">
        <v>21</v>
      </c>
      <c r="G21" s="128" t="s">
        <v>85</v>
      </c>
      <c r="H21" s="128" t="s">
        <v>103</v>
      </c>
      <c r="I21" s="129">
        <v>0.1</v>
      </c>
      <c r="J21" s="143">
        <v>0.25</v>
      </c>
      <c r="K21" s="129">
        <v>2.5000000000000001E-2</v>
      </c>
      <c r="M21" s="37"/>
    </row>
    <row r="22" spans="1:13" ht="14.25" hidden="1" customHeight="1" x14ac:dyDescent="0.25">
      <c r="A22" s="40"/>
      <c r="B22" s="137" t="s">
        <v>457</v>
      </c>
      <c r="C22" s="126" t="s">
        <v>458</v>
      </c>
      <c r="D22" s="127" t="s">
        <v>107</v>
      </c>
      <c r="E22" s="145">
        <v>403</v>
      </c>
      <c r="F22" s="128" t="s">
        <v>21</v>
      </c>
      <c r="G22" s="128" t="s">
        <v>85</v>
      </c>
      <c r="H22" s="128" t="s">
        <v>103</v>
      </c>
      <c r="I22" s="129">
        <v>0.1</v>
      </c>
      <c r="J22" s="143">
        <v>0.25</v>
      </c>
      <c r="K22" s="129">
        <v>2.5000000000000001E-2</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t="s">
        <v>107</v>
      </c>
      <c r="E25" s="145">
        <v>409</v>
      </c>
      <c r="F25" s="128" t="s">
        <v>21</v>
      </c>
      <c r="G25" s="128" t="s">
        <v>85</v>
      </c>
      <c r="H25" s="128" t="s">
        <v>103</v>
      </c>
      <c r="I25" s="129">
        <v>0.1</v>
      </c>
      <c r="J25" s="143">
        <v>0.25</v>
      </c>
      <c r="K25" s="129">
        <v>2.5000000000000001E-2</v>
      </c>
      <c r="M25" s="37"/>
    </row>
    <row r="26" spans="1:13" ht="14.25" hidden="1" customHeight="1" x14ac:dyDescent="0.25">
      <c r="A26" s="40"/>
      <c r="B26" s="137" t="s">
        <v>465</v>
      </c>
      <c r="C26" s="126" t="s">
        <v>466</v>
      </c>
      <c r="D26" s="127"/>
      <c r="E26" s="145">
        <v>411</v>
      </c>
      <c r="F26" s="128" t="s">
        <v>21</v>
      </c>
      <c r="G26" s="128" t="s">
        <v>85</v>
      </c>
      <c r="H26" s="128" t="s">
        <v>103</v>
      </c>
      <c r="I26" s="129" t="s">
        <v>116</v>
      </c>
      <c r="J26" s="143">
        <v>0.25</v>
      </c>
      <c r="K26" s="129" t="s">
        <v>116</v>
      </c>
      <c r="M26" s="37"/>
    </row>
    <row r="27" spans="1:13" ht="14.25" hidden="1" customHeight="1" x14ac:dyDescent="0.25">
      <c r="A27" s="40"/>
      <c r="B27" s="137" t="s">
        <v>467</v>
      </c>
      <c r="C27" s="126" t="s">
        <v>468</v>
      </c>
      <c r="D27" s="127" t="s">
        <v>107</v>
      </c>
      <c r="E27" s="145">
        <v>413</v>
      </c>
      <c r="F27" s="128" t="s">
        <v>21</v>
      </c>
      <c r="G27" s="128" t="s">
        <v>85</v>
      </c>
      <c r="H27" s="128" t="s">
        <v>103</v>
      </c>
      <c r="I27" s="129">
        <v>0.1</v>
      </c>
      <c r="J27" s="143">
        <v>0.25</v>
      </c>
      <c r="K27" s="129">
        <v>2.5000000000000001E-2</v>
      </c>
      <c r="M27" s="37"/>
    </row>
    <row r="28" spans="1:13" ht="14.25" hidden="1" customHeight="1" x14ac:dyDescent="0.25">
      <c r="A28" s="40"/>
      <c r="B28" s="137" t="s">
        <v>469</v>
      </c>
      <c r="C28" s="126" t="s">
        <v>470</v>
      </c>
      <c r="D28" s="127"/>
      <c r="E28" s="145">
        <v>414</v>
      </c>
      <c r="F28" s="128" t="s">
        <v>21</v>
      </c>
      <c r="G28" s="128" t="s">
        <v>85</v>
      </c>
      <c r="H28" s="128" t="s">
        <v>103</v>
      </c>
      <c r="I28" s="129" t="s">
        <v>116</v>
      </c>
      <c r="J28" s="143">
        <v>0.25</v>
      </c>
      <c r="K28" s="129" t="s">
        <v>116</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128</v>
      </c>
      <c r="E30" s="145">
        <v>417</v>
      </c>
      <c r="F30" s="128" t="s">
        <v>21</v>
      </c>
      <c r="G30" s="128" t="s">
        <v>85</v>
      </c>
      <c r="H30" s="128" t="s">
        <v>103</v>
      </c>
      <c r="I30" s="129">
        <v>0.33334999999999998</v>
      </c>
      <c r="J30" s="143">
        <v>0.25</v>
      </c>
      <c r="K30" s="129">
        <v>8.3337500000000009E-2</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c r="E33" s="145">
        <v>420</v>
      </c>
      <c r="F33" s="128" t="s">
        <v>21</v>
      </c>
      <c r="G33" s="128" t="s">
        <v>85</v>
      </c>
      <c r="H33" s="128" t="s">
        <v>103</v>
      </c>
      <c r="I33" s="129" t="s">
        <v>116</v>
      </c>
      <c r="J33" s="143">
        <v>0.25</v>
      </c>
      <c r="K33" s="129" t="s">
        <v>116</v>
      </c>
      <c r="M33" s="37"/>
    </row>
    <row r="34" spans="1:13" ht="14.25" hidden="1" customHeight="1" x14ac:dyDescent="0.25">
      <c r="A34" s="40"/>
      <c r="B34" s="137" t="s">
        <v>481</v>
      </c>
      <c r="C34" s="126" t="s">
        <v>482</v>
      </c>
      <c r="D34" s="127" t="s">
        <v>128</v>
      </c>
      <c r="E34" s="145">
        <v>421</v>
      </c>
      <c r="F34" s="128" t="s">
        <v>21</v>
      </c>
      <c r="G34" s="128" t="s">
        <v>85</v>
      </c>
      <c r="H34" s="128" t="s">
        <v>103</v>
      </c>
      <c r="I34" s="129">
        <v>0.33334999999999998</v>
      </c>
      <c r="J34" s="143">
        <v>0.25</v>
      </c>
      <c r="K34" s="129">
        <v>8.3337500000000009E-2</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c r="E37" s="145">
        <v>425</v>
      </c>
      <c r="F37" s="128" t="s">
        <v>21</v>
      </c>
      <c r="G37" s="128" t="s">
        <v>86</v>
      </c>
      <c r="H37" s="128" t="s">
        <v>103</v>
      </c>
      <c r="I37" s="131" t="s">
        <v>116</v>
      </c>
      <c r="J37" s="121">
        <v>0.25</v>
      </c>
      <c r="K37" s="129" t="s">
        <v>116</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t="s">
        <v>128</v>
      </c>
      <c r="E39" s="145">
        <v>428</v>
      </c>
      <c r="F39" s="128" t="s">
        <v>21</v>
      </c>
      <c r="G39" s="128" t="s">
        <v>86</v>
      </c>
      <c r="H39" s="128" t="s">
        <v>103</v>
      </c>
      <c r="I39" s="129">
        <v>0.33333333333333343</v>
      </c>
      <c r="J39" s="121">
        <v>0.25</v>
      </c>
      <c r="K39" s="129">
        <v>8.3333333333333343E-2</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c r="E42" s="148">
        <v>431</v>
      </c>
      <c r="F42" s="128" t="s">
        <v>21</v>
      </c>
      <c r="G42" s="128" t="s">
        <v>86</v>
      </c>
      <c r="H42" s="128" t="s">
        <v>103</v>
      </c>
      <c r="I42" s="129" t="s">
        <v>116</v>
      </c>
      <c r="J42" s="167">
        <v>0.25</v>
      </c>
      <c r="K42" s="129" t="s">
        <v>116</v>
      </c>
      <c r="M42" s="37"/>
    </row>
    <row r="43" spans="1:13" ht="14.25" hidden="1" customHeight="1" x14ac:dyDescent="0.25">
      <c r="A43" s="40"/>
      <c r="B43" s="137" t="s">
        <v>499</v>
      </c>
      <c r="C43" s="126" t="s">
        <v>500</v>
      </c>
      <c r="D43" s="127"/>
      <c r="E43" s="145">
        <v>433</v>
      </c>
      <c r="F43" s="128" t="s">
        <v>21</v>
      </c>
      <c r="G43" s="128" t="s">
        <v>86</v>
      </c>
      <c r="H43" s="128" t="s">
        <v>103</v>
      </c>
      <c r="I43" s="129" t="s">
        <v>116</v>
      </c>
      <c r="J43" s="121">
        <v>0.25</v>
      </c>
      <c r="K43" s="129" t="s">
        <v>116</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t="s">
        <v>128</v>
      </c>
      <c r="E45" s="145">
        <v>437</v>
      </c>
      <c r="F45" s="128" t="s">
        <v>21</v>
      </c>
      <c r="G45" s="128" t="s">
        <v>86</v>
      </c>
      <c r="H45" s="128" t="s">
        <v>103</v>
      </c>
      <c r="I45" s="129">
        <v>0.25</v>
      </c>
      <c r="J45" s="121">
        <v>0.25</v>
      </c>
      <c r="K45" s="129">
        <v>6.25E-2</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c r="E52" s="145">
        <v>451</v>
      </c>
      <c r="F52" s="128" t="s">
        <v>21</v>
      </c>
      <c r="G52" s="128" t="s">
        <v>86</v>
      </c>
      <c r="H52" s="128" t="s">
        <v>103</v>
      </c>
      <c r="I52" s="129" t="s">
        <v>116</v>
      </c>
      <c r="J52" s="121">
        <v>0.25</v>
      </c>
      <c r="K52" s="129" t="s">
        <v>116</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128</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0.5</v>
      </c>
      <c r="E69" s="29">
        <f t="shared" ref="E69:E71" si="0">1/4</f>
        <v>0.25</v>
      </c>
      <c r="F69" s="30">
        <f t="shared" ref="F69:F71" si="1">E69*D69</f>
        <v>0.125</v>
      </c>
      <c r="M69" s="37"/>
    </row>
    <row r="70" spans="1:13" ht="26.25" customHeight="1" x14ac:dyDescent="0.25">
      <c r="A70" s="40"/>
      <c r="B70" s="34"/>
      <c r="C70" s="28" t="s">
        <v>545</v>
      </c>
      <c r="D70" s="29">
        <f>SUM(I17:I29)</f>
        <v>0.99999999999999989</v>
      </c>
      <c r="E70" s="29">
        <f t="shared" si="0"/>
        <v>0.25</v>
      </c>
      <c r="F70" s="30">
        <f t="shared" si="1"/>
        <v>0.24999999999999997</v>
      </c>
      <c r="M70" s="37"/>
    </row>
    <row r="71" spans="1:13" ht="26.25" customHeight="1" x14ac:dyDescent="0.25">
      <c r="A71" s="40"/>
      <c r="B71" s="34"/>
      <c r="C71" s="28" t="s">
        <v>546</v>
      </c>
      <c r="D71" s="29">
        <f>SUM(I30:I36)</f>
        <v>0.66669999999999996</v>
      </c>
      <c r="E71" s="29">
        <f t="shared" si="0"/>
        <v>0.25</v>
      </c>
      <c r="F71" s="30">
        <f t="shared" si="1"/>
        <v>0.16667499999999999</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0.54167500000000002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0.33333333333333343</v>
      </c>
      <c r="E79" s="29">
        <f t="shared" ref="E79:E82" si="2">1/4</f>
        <v>0.25</v>
      </c>
      <c r="F79" s="30">
        <f>E79*D79</f>
        <v>8.3333333333333356E-2</v>
      </c>
      <c r="M79" s="37"/>
    </row>
    <row r="80" spans="1:13" ht="31.5" x14ac:dyDescent="0.25">
      <c r="A80" s="40"/>
      <c r="B80" s="34"/>
      <c r="C80" s="28" t="s">
        <v>550</v>
      </c>
      <c r="D80" s="29">
        <f>SUM(I42:I55)</f>
        <v>0.25</v>
      </c>
      <c r="E80" s="29">
        <f>1/4</f>
        <v>0.25</v>
      </c>
      <c r="F80" s="30">
        <f>E80*D80</f>
        <v>6.25E-2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0.14583333333333337</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0.34375416666666669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ccYr5AxJQYzbuI0F9oLVfvAaD8s9fUD3HPUQH9L4mH+yq2qb9+CtW64sSeAldvXF6PvUAxRbo8JRB6vg9q4EJw==" saltValue="K6zn3LOyCGiTLmXMOrkhPw=="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2026-01-21T20:54:57Z</dcterms:modified>
  <cp:category/>
  <cp:contentStatus/>
</cp:coreProperties>
</file>