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D8ED11FC-3601-4C22-870B-4874833DB7DF}" xr6:coauthVersionLast="47" xr6:coauthVersionMax="47" xr10:uidLastSave="{00000000-0000-0000-0000-000000000000}"/>
  <workbookProtection workbookAlgorithmName="SHA-512" workbookHashValue="a/02yWY4s6vumhSdmk+1ck/SOLHNMe5RZkzPmi55wWRyWwxC4Z0V+vscrKPbnVlePY1ql92uVrsoMFUaJqbSew==" workbookSaltValue="XGrA+5xivCIIwJoqM49jpg=="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estadística'!$A$1:$M$116</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7" i="6" l="1"/>
  <c r="D44" i="4"/>
  <c r="D43" i="4"/>
  <c r="D42" i="4"/>
  <c r="D41" i="4"/>
  <c r="D81" i="7"/>
  <c r="D82" i="7"/>
  <c r="D79" i="7"/>
  <c r="D72" i="7"/>
  <c r="F72" i="7" s="1"/>
  <c r="D98" i="6"/>
  <c r="D97" i="6"/>
  <c r="D96" i="6"/>
  <c r="D90" i="6"/>
  <c r="D79" i="6"/>
  <c r="F79" i="6" s="1"/>
  <c r="D82" i="6"/>
  <c r="F82" i="6" s="1"/>
  <c r="D81" i="6"/>
  <c r="F81" i="6" s="1"/>
  <c r="D80" i="6"/>
  <c r="F80" i="6" s="1"/>
  <c r="D78" i="6"/>
  <c r="F78" i="6" s="1"/>
  <c r="F77" i="6"/>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89" i="6"/>
  <c r="D88" i="6"/>
  <c r="E96" i="6"/>
  <c r="E88" i="6"/>
  <c r="E70" i="5"/>
  <c r="D50" i="4"/>
  <c r="E72" i="7"/>
  <c r="E69" i="7"/>
  <c r="E70" i="7"/>
  <c r="E71" i="7"/>
  <c r="F83" i="5" l="1"/>
  <c r="F45" i="4"/>
  <c r="F14" i="3" s="1"/>
  <c r="G14" i="3" s="1"/>
  <c r="D49" i="4"/>
  <c r="D80" i="7"/>
  <c r="E80" i="7" l="1"/>
  <c r="F80" i="7" l="1"/>
  <c r="E30" i="3"/>
  <c r="E98" i="6"/>
  <c r="F98" i="6" s="1"/>
  <c r="E97" i="6"/>
  <c r="A9" i="3" l="1"/>
  <c r="A9" i="2"/>
  <c r="E82" i="7"/>
  <c r="E81" i="7"/>
  <c r="F81" i="7" s="1"/>
  <c r="E79" i="7"/>
  <c r="F79" i="7" s="1"/>
  <c r="F70" i="7"/>
  <c r="E90" i="6"/>
  <c r="F90" i="6" s="1"/>
  <c r="E89" i="6"/>
  <c r="F89" i="6" s="1"/>
  <c r="F88" i="6"/>
  <c r="E82" i="6"/>
  <c r="E81" i="6"/>
  <c r="E80" i="6"/>
  <c r="E79" i="6"/>
  <c r="E78" i="6"/>
  <c r="E77" i="6"/>
  <c r="E72" i="5"/>
  <c r="F72" i="5" s="1"/>
  <c r="E71" i="5"/>
  <c r="F71" i="5" s="1"/>
  <c r="E51" i="4"/>
  <c r="F51" i="4" s="1"/>
  <c r="E50" i="4"/>
  <c r="E49" i="4"/>
  <c r="F49" i="4" s="1"/>
  <c r="E36" i="3"/>
  <c r="E35" i="3"/>
  <c r="E29" i="3"/>
  <c r="E28" i="3"/>
  <c r="F73" i="5" l="1"/>
  <c r="F91" i="6"/>
  <c r="F29" i="3" s="1"/>
  <c r="G29" i="3" s="1"/>
  <c r="F69" i="7"/>
  <c r="F71" i="7"/>
  <c r="F82" i="7"/>
  <c r="F83" i="7" s="1"/>
  <c r="F97" i="6"/>
  <c r="F50" i="4"/>
  <c r="F52" i="4" s="1"/>
  <c r="F54" i="4" s="1"/>
  <c r="F96" i="6"/>
  <c r="F73" i="7" l="1"/>
  <c r="F21" i="3"/>
  <c r="G21" i="3" s="1"/>
  <c r="F85" i="5"/>
  <c r="F83" i="6"/>
  <c r="F99" i="6"/>
  <c r="F36" i="3"/>
  <c r="G36" i="3" s="1"/>
  <c r="F15" i="3"/>
  <c r="G15" i="3" s="1"/>
  <c r="G16" i="3" s="1"/>
  <c r="F101" i="6" l="1"/>
  <c r="F86" i="7"/>
  <c r="F35" i="3"/>
  <c r="G35" i="3" s="1"/>
  <c r="F30" i="3"/>
  <c r="G30" i="3" s="1"/>
  <c r="F22" i="3"/>
  <c r="G22" i="3" s="1"/>
  <c r="G23" i="3" s="1"/>
  <c r="E19" i="2" s="1"/>
  <c r="F19" i="2" s="1"/>
  <c r="E18" i="2"/>
  <c r="F18" i="2" s="1"/>
  <c r="F28" i="3"/>
  <c r="G28" i="3" s="1"/>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<sst xmlns="http://schemas.openxmlformats.org/spreadsheetml/2006/main" count="1530" uniqueCount="554">
  <si>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</si>
  <si>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</si>
  <si>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</si>
  <si>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</si>
  <si>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</si>
  <si>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</si>
  <si>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</si>
  <si>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</si>
  <si>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</si>
  <si>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</si>
  <si>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</si>
  <si>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</si>
  <si>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</si>
  <si>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</si>
  <si>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</si>
  <si>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</si>
  <si>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</si>
  <si>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</si>
  <si>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</si>
  <si>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</si>
  <si>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</si>
  <si>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</si>
  <si>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</si>
  <si>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</si>
  <si>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</si>
  <si>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</si>
  <si>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</si>
  <si>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</si>
  <si>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</si>
  <si>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</si>
  <si>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</si>
  <si>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</si>
  <si>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</si>
  <si>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</si>
  <si>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</si>
  <si>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</si>
  <si>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</si>
  <si>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</si>
  <si>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</si>
  <si>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</si>
  <si>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</si>
  <si>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</si>
  <si>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</si>
  <si>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</si>
  <si>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</si>
  <si>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</si>
  <si>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</si>
  <si>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</si>
  <si>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</si>
  <si>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</si>
  <si>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</si>
  <si>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</si>
  <si>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</si>
  <si>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</si>
  <si>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</si>
  <si>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</si>
  <si>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</si>
  <si>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</si>
  <si>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</si>
  <si>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</si>
  <si>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</si>
  <si>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</si>
  <si>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</si>
  <si>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</si>
  <si>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</si>
  <si>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</si>
  <si>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</si>
  <si>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</si>
  <si>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</si>
  <si>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</si>
  <si>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</si>
  <si>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</si>
  <si>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</si>
  <si>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</si>
  <si>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</si>
  <si>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</si>
  <si>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</si>
  <si>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</si>
  <si>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</si>
  <si>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</si>
  <si>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</si>
  <si>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</si>
  <si>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</si>
  <si>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</si>
  <si>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</si>
  <si>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</si>
  <si>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</si>
  <si>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</si>
  <si>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</si>
  <si>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</si>
  <si>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</si>
  <si>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</si>
  <si>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</si>
  <si>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</si>
  <si>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</si>
  <si>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</si>
  <si>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</si>
  <si>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</si>
  <si>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</si>
  <si>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</si>
  <si>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</si>
  <si>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</si>
  <si>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</si>
  <si>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</si>
  <si>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</si>
  <si>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</si>
  <si>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</si>
  <si>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</si>
  <si>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</si>
  <si>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</si>
  <si>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</si>
  <si>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</si>
  <si>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</si>
  <si>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</si>
  <si>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</si>
  <si>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</si>
  <si>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</si>
  <si>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</si>
  <si>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</si>
  <si>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</si>
  <si>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</si>
  <si>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</si>
  <si>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</si>
  <si>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</si>
  <si>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</si>
  <si>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</si>
  <si>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</si>
  <si>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</si>
  <si>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</si>
  <si>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</si>
  <si>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</si>
  <si>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</si>
  <si>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</si>
  <si>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</si>
  <si>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</si>
  <si>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</si>
  <si>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</si>
  <si>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</si>
  <si>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</si>
  <si>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</si>
  <si>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</si>
  <si>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</si>
  <si>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</si>
  <si>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</si>
  <si>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</si>
  <si>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</si>
  <si>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</si>
  <si>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</si>
  <si>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</si>
  <si>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</si>
  <si>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</si>
  <si>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</si>
  <si>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</si>
  <si>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</si>
  <si>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</si>
  <si>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</si>
  <si>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</si>
  <si>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</si>
  <si>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</si>
  <si>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</si>
  <si>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</si>
  <si>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</si>
  <si>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</si>
  <si>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</si>
  <si>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</si>
  <si>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</si>
  <si>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</si>
  <si>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</si>
  <si>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</si>
  <si>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</si>
  <si>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</si>
  <si>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</si>
  <si>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</si>
  <si>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</si>
  <si>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</si>
  <si>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</si>
  <si>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</si>
  <si>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</si>
  <si>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</si>
  <si>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</si>
  <si>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</si>
  <si>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</si>
  <si>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</si>
  <si>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</si>
  <si>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</si>
  <si>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</si>
  <si>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</si>
  <si>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</si>
  <si>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</si>
  <si>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</si>
  <si>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</si>
  <si>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</si>
  <si>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</si>
  <si>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</si>
  <si>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</si>
  <si>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</si>
  <si>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</si>
  <si>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</si>
  <si>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</si>
  <si>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</si>
  <si>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</si>
  <si>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</si>
  <si>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</si>
  <si>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</si>
  <si>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</si>
  <si>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</si>
  <si>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</si>
  <si>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</si>
  <si>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</si>
  <si>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</si>
  <si>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</si>
  <si>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</si>
  <si>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</si>
  <si>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</si>
  <si>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</si>
  <si>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</si>
  <si>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</si>
  <si>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</si>
  <si>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</si>
  <si>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</si>
  <si>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</si>
  <si>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</si>
  <si>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</si>
  <si>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</si>
  <si>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</si>
  <si>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</si>
  <si>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</si>
  <si>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</si>
  <si>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</si>
  <si>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</si>
  <si>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</si>
  <si>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</si>
  <si>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</si>
  <si>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</si>
  <si>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</si>
  <si>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</si>
  <si>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</si>
  <si>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</si>
  <si>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</si>
  <si>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</si>
  <si>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</si>
  <si>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</si>
  <si>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</si>
  <si>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</si>
  <si>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</si>
  <si>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</si>
  <si>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</si>
  <si>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</si>
  <si>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</si>
  <si>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</si>
  <si>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</si>
  <si>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</si>
  <si>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</si>
  <si>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</si>
  <si>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</si>
  <si>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</si>
  <si>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</si>
  <si>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</si>
  <si>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</si>
  <si>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</si>
  <si>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</si>
  <si>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</si>
  <si>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</si>
  <si>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</si>
  <si>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</si>
  <si>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</si>
  <si>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</si>
  <si>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</si>
  <si>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</si>
  <si>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</si>
  <si>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</si>
  <si>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</si>
  <si>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</si>
  <si>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</si>
  <si>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</si>
  <si>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</si>
  <si>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</si>
  <si>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</si>
  <si>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</si>
  <si>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</si>
  <si>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</si>
  <si>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</si>
  <si>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</si>
  <si>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</si>
  <si>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</si>
  <si>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</si>
  <si>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</si>
  <si>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</si>
  <si>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</si>
  <si>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</si>
  <si>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</si>
  <si>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</si>
  <si>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</si>
  <si>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</si>
  <si>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</si>
  <si>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</si>
  <si>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</si>
  <si>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</si>
  <si>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</si>
  <si>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</si>
  <si>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</si>
  <si>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</si>
  <si>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</si>
  <si>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</si>
  <si>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</si>
  <si>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</si>
  <si>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</si>
  <si>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</si>
  <si>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</si>
  <si>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</si>
  <si>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</si>
  <si>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</si>
  <si>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</si>
  <si>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</si>
  <si>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</si>
  <si>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</si>
  <si>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</si>
  <si>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</si>
  <si>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</si>
  <si>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</si>
  <si>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</si>
  <si>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</si>
  <si>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</si>
  <si>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</si>
  <si>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</si>
  <si>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</si>
  <si>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</si>
  <si>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</si>
  <si>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</si>
  <si>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</si>
  <si>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</si>
  <si>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</si>
  <si>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</si>
  <si>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</si>
  <si>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</si>
  <si>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</si>
  <si>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</si>
  <si>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</si>
  <si>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</si>
  <si>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</si>
  <si>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</si>
  <si>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</si>
  <si>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</si>
  <si>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</si>
  <si>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</si>
  <si>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</si>
  <si>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</si>
  <si>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</si>
  <si>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</si>
  <si>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</si>
  <si>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</si>
  <si>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</si>
  <si>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</si>
  <si>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</si>
  <si>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</si>
  <si>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</si>
  <si>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</si>
  <si>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</si>
  <si>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</si>
  <si>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</si>
  <si>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</si>
  <si>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</si>
  <si>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</si>
  <si>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</si>
  <si>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</si>
  <si>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</si>
  <si>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</si>
  <si>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</si>
  <si>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</si>
  <si>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</si>
  <si>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</si>
  <si>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</si>
  <si>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</si>
  <si>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</si>
  <si>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</si>
  <si>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</si>
  <si>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</si>
  <si>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</si>
  <si>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</si>
  <si>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</si>
  <si>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</si>
  <si>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</si>
  <si>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</si>
  <si>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</si>
  <si>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</si>
  <si>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</si>
  <si>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</si>
  <si>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</si>
  <si>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</si>
  <si>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</si>
  <si>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</si>
  <si>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</si>
  <si>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</si>
  <si>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</si>
  <si>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</si>
  <si>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</si>
  <si>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</si>
  <si>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</si>
  <si>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</si>
  <si>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</si>
  <si>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</si>
  <si>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</si>
  <si>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</si>
  <si>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</si>
  <si>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</si>
  <si>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</si>
  <si>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</si>
  <si>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</si>
  <si>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</si>
  <si>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</si>
  <si>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</si>
  <si>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</si>
  <si>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</si>
  <si>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</si>
  <si>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</si>
  <si>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</si>
  <si>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</si>
  <si>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</si>
  <si>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</si>
  <si>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</si>
  <si>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</si>
  <si>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</si>
  <si>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</si>
  <si>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</si>
  <si>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</si>
  <si>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</si>
  <si>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</si>
  <si>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</si>
  <si>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</si>
  <si>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</si>
  <si>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</si>
  <si>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</si>
  <si>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</si>
  <si>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</si>
  <si>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</si>
  <si>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</si>
  <si>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</si>
  <si>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</si>
  <si>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</si>
  <si>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</si>
  <si>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</si>
  <si>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</si>
  <si>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</si>
  <si>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</si>
  <si>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</si>
  <si>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</si>
  <si>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</si>
  <si>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</si>
  <si>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</si>
  <si>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</si>
  <si>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</si>
  <si>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</si>
  <si>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</si>
  <si>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</si>
  <si>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</si>
  <si>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</si>
  <si>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</si>
  <si>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</si>
  <si>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</si>
  <si>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</si>
  <si>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</si>
  <si>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</si>
  <si>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</si>
  <si>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</si>
  <si>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</si>
  <si>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</si>
  <si>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</si>
  <si>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</si>
  <si>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</si>
  <si>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</si>
  <si>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</si>
  <si>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</si>
  <si>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</si>
  <si>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</si>
  <si>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</si>
  <si>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</si>
  <si>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</si>
  <si>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</si>
  <si>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</si>
  <si>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</si>
  <si>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</si>
  <si>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</si>
  <si>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</si>
  <si>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</si>
  <si>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</si>
  <si>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</si>
  <si>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</si>
  <si>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</si>
  <si>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</si>
  <si>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</si>
  <si>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</si>
  <si>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</si>
  <si>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</si>
  <si>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</si>
  <si>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</si>
  <si>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</si>
  <si>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</si>
  <si>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</si>
  <si>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</si>
  <si>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</si>
  <si>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</si>
  <si>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</si>
  <si>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</si>
  <si>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</si>
  <si>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</si>
  <si>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</si>
  <si>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</si>
  <si>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</si>
  <si>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</si>
  <si>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</si>
  <si>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</si>
  <si>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</si>
  <si>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</si>
  <si>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</si>
  <si>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</si>
  <si>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</si>
  <si>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</si>
  <si>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</si>
  <si>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</si>
  <si>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</si>
  <si>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</si>
  <si>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</si>
  <si>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</si>
  <si>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</si>
  <si>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</si>
  <si>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</si>
  <si>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</si>
  <si>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</si>
  <si>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</si>
  <si>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</si>
  <si>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</si>
  <si>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</si>
  <si>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</si>
  <si>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</si>
  <si>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</si>
  <si>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</si>
  <si>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</si>
  <si>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</si>
  <si>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</si>
  <si>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</si>
  <si>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</si>
  <si>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</si>
  <si>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</si>
  <si>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</si>
  <si>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</si>
  <si>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</si>
  <si>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</si>
  <si>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</si>
  <si>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</si>
  <si>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</si>
  <si>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</si>
  <si>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</si>
  <si>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</si>
  <si>
    <t>16,7%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</si>
</sst>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0.71875</c:v>
                </c:pt>
                <c:pt idx="1">
                  <c:v>0.8191666666666666</c:v>
                </c:pt>
                <c:pt idx="2">
                  <c:v>0.63888888888888884</c:v>
                </c:pt>
                <c:pt idx="3">
                  <c:v>0.45833750000000006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0.34375</c:v>
                </c:pt>
                <c:pt idx="1">
                  <c:v>0.375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0.5</c:v>
                </c:pt>
                <c:pt idx="1">
                  <c:v>0.31916666666666665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0.11111111111111112</c:v>
                </c:pt>
                <c:pt idx="1">
                  <c:v>0.33333333333333331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0.31250000000000006</c:v>
                </c:pt>
                <c:pt idx="1">
                  <c:v>0.14583750000000001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0.125</c:v>
                </c:pt>
                <c:pt idx="3">
                  <c:v>6.25E-2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0.33333333333333331</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0.33333333333333337</c:v>
                </c:pt>
                <c:pt idx="1">
                  <c:v>0.33333333333333337</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8.3333333333333329E-2</c:v>
                </c:pt>
                <c:pt idx="1">
                  <c:v>0.16666666666666666</c:v>
                </c:pt>
                <c:pt idx="2">
                  <c:v>0.16666666666666666</c:v>
                </c:pt>
                <c:pt idx="3">
                  <c:v>8.3333333333333329E-2</c:v>
                </c:pt>
                <c:pt idx="4">
                  <c:v>5.5E-2</c:v>
                </c:pt>
                <c:pt idx="5">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estadística'!$F$76</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dLbl>
              <c:idx val="5"/>
              <c:layout>
                <c:manualLayout>
                  <c:x val="6.8173827155192501E-3"/>
                  <c:y val="-4.43416893771024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4A74-4A73-8C9F-33AE146A7DF6}"/>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estadística'!$C$77:$C$82</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estadística'!$F$77:$F$82</c:f>
              <c:numCache>
                <c:formatCode>0%</c:formatCode>
                <c:ptCount val="6"/>
                <c:pt idx="0">
                  <c:v>0</c:v>
                </c:pt>
                <c:pt idx="1">
                  <c:v>0</c:v>
                </c:pt>
                <c:pt idx="2">
                  <c:v>0</c:v>
                </c:pt>
                <c:pt idx="3">
                  <c:v>0</c:v>
                </c:pt>
                <c:pt idx="4">
                  <c:v>0.16666666666666666</c:v>
                </c:pt>
                <c:pt idx="5">
                  <c:v>0.16666666666666674</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estadística'!$F$87</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estadística'!$C$88:$C$90</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estadística'!$F$88:$F$90</c:f>
              <c:numCache>
                <c:formatCode>0%</c:formatCode>
                <c:ptCount val="3"/>
                <c:pt idx="0">
                  <c:v>0.33333333333333337</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estadística'!$F$95</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estadística'!$C$96:$C$98</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estadística'!$F$96:$F$98</c:f>
              <c:numCache>
                <c:formatCode>0%</c:formatCode>
                <c:ptCount val="3"/>
                <c:pt idx="0">
                  <c:v>0.33333333333333337</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5234932140902805"/>
          <c:y val="0.11242056853106137"/>
          <c:w val="0.47277237164280483"/>
          <c:h val="0.7798399276924971"/>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2.804973497468579E-2"/>
                  <c:y val="4.50122070334655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2534619069205776E-2"/>
                  <c:y val="-8.61124827723443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0.25000000000000006</c:v>
                </c:pt>
                <c:pt idx="2">
                  <c:v>0.25000000000000006</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0.16667499999999999</c:v>
                </c:pt>
                <c:pt idx="1">
                  <c:v>0.125</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74</xdr:row>
      <xdr:rowOff>108858</xdr:rowOff>
    </xdr:from>
    <xdr:to>
      <xdr:col>12</xdr:col>
      <xdr:colOff>434068</xdr:colOff>
      <xdr:row>83</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84</xdr:row>
      <xdr:rowOff>141514</xdr:rowOff>
    </xdr:from>
    <xdr:to>
      <xdr:col>12</xdr:col>
      <xdr:colOff>428361</xdr:colOff>
      <xdr:row>92</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92</xdr:row>
      <xdr:rowOff>288472</xdr:rowOff>
    </xdr:from>
    <xdr:to>
      <xdr:col>12</xdr:col>
      <xdr:colOff>412296</xdr:colOff>
      <xdr:row>102</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133350</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7B39643B-AB30-4666-8D59-E3CFAFD88AC5}">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AA354499-76D1-49D9-BC33-3EB0487A1720}">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57BAFCDB-5013-46FE-8313-897A87EB4F58}">
  <we:reference id="fec8cd06-e196-406e-9d91-968ed4694b81" version="3.0.0.0" store="EXCatalog" storeType="EXCatalog"/>
  <we:alternateReferences>
    <we:reference id="WA104376997" version="3.0.0.0" store="" storeType="OMEX"/>
  </we:alternateReferences>
  <we:properties>
    <we:property name="UniqueID" value="&quot;20260211769028957911&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G10" sqref="G10"/>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60</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1Wss9HrpV6dBExWd8TyKS4ybeYl2fdkqIpsFDWWuOhDQGRsvDXloG+NM+aIV+XkK2i0xWJdOUQ/P2Iw5Ub1wtw==" saltValue="zPRAs5mi8lzIasDpMxt5Dg=="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 customHeight="1" x14ac:dyDescent="0.3">
      <c r="A2" s="185" t="s">
        <v>0</v>
      </c>
      <c r="B2" s="186"/>
      <c r="C2" s="186"/>
      <c r="D2" s="186"/>
      <c r="E2" s="186"/>
      <c r="F2" s="186"/>
      <c r="G2" s="186"/>
      <c r="H2" s="186"/>
      <c r="I2" s="186"/>
      <c r="J2" s="200"/>
    </row>
    <row r="3" spans="1:10" ht="18" customHeight="1" x14ac:dyDescent="0.3">
      <c r="A3" s="185" t="s">
        <v>1</v>
      </c>
      <c r="B3" s="186"/>
      <c r="C3" s="186"/>
      <c r="D3" s="186"/>
      <c r="E3" s="186"/>
      <c r="F3" s="186"/>
      <c r="G3" s="186"/>
      <c r="H3" s="186"/>
      <c r="I3" s="186"/>
      <c r="J3" s="200"/>
    </row>
    <row r="4" spans="1:10" ht="18" customHeight="1" x14ac:dyDescent="0.3">
      <c r="A4" s="185" t="s">
        <v>2</v>
      </c>
      <c r="B4" s="186"/>
      <c r="C4" s="186"/>
      <c r="D4" s="186"/>
      <c r="E4" s="186"/>
      <c r="F4" s="186"/>
      <c r="G4" s="186"/>
      <c r="H4" s="186"/>
      <c r="I4" s="186"/>
      <c r="J4" s="200"/>
    </row>
    <row r="5" spans="1:10" ht="18" customHeight="1"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93"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4" t="str">
        <f>ÍNDICE!A9</f>
        <v>SECRETARÍA DE PAZ Y CULTURA CIUDADANA</v>
      </c>
      <c r="B9" s="177"/>
      <c r="C9" s="177"/>
      <c r="D9" s="177"/>
      <c r="E9" s="177"/>
      <c r="F9" s="177"/>
      <c r="G9" s="177"/>
      <c r="H9" s="177"/>
      <c r="I9" s="177"/>
      <c r="J9" s="178"/>
    </row>
    <row r="10" spans="1:10" ht="15" customHeight="1" thickBot="1" x14ac:dyDescent="0.3">
      <c r="A10" s="195" t="s">
        <v>30</v>
      </c>
      <c r="B10" s="196"/>
      <c r="C10" s="196"/>
      <c r="D10" s="196"/>
      <c r="E10" s="196"/>
      <c r="F10" s="196"/>
      <c r="G10" s="196"/>
      <c r="H10" s="196"/>
      <c r="I10" s="196"/>
      <c r="J10" s="197"/>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0.71875</v>
      </c>
      <c r="F18" s="38">
        <f>E18*D18</f>
        <v>0.1796875</v>
      </c>
      <c r="J18" s="37"/>
    </row>
    <row r="19" spans="1:10" ht="24" customHeight="1" x14ac:dyDescent="0.25">
      <c r="A19" s="40"/>
      <c r="B19" s="58" t="s">
        <v>15</v>
      </c>
      <c r="C19" s="61">
        <v>2</v>
      </c>
      <c r="D19" s="54">
        <v>0.25</v>
      </c>
      <c r="E19" s="54">
        <f>'B. Resultado por dimensiones'!G23</f>
        <v>0.8191666666666666</v>
      </c>
      <c r="F19" s="38">
        <f>E19*D19</f>
        <v>0.20479166666666665</v>
      </c>
      <c r="J19" s="37"/>
    </row>
    <row r="20" spans="1:10" ht="25.5" customHeight="1" x14ac:dyDescent="0.25">
      <c r="A20" s="40"/>
      <c r="B20" s="58" t="s">
        <v>18</v>
      </c>
      <c r="C20" s="61">
        <v>3</v>
      </c>
      <c r="D20" s="54">
        <v>0.25</v>
      </c>
      <c r="E20" s="54">
        <f>'B. Resultado por dimensiones'!G31</f>
        <v>0.63888888888888884</v>
      </c>
      <c r="F20" s="38">
        <f>E20*D20</f>
        <v>0.15972222222222221</v>
      </c>
      <c r="J20" s="37"/>
    </row>
    <row r="21" spans="1:10" ht="24.75" customHeight="1" thickBot="1" x14ac:dyDescent="0.3">
      <c r="A21" s="40"/>
      <c r="B21" s="59" t="s">
        <v>21</v>
      </c>
      <c r="C21" s="62">
        <v>4</v>
      </c>
      <c r="D21" s="60">
        <v>0.25</v>
      </c>
      <c r="E21" s="60">
        <f>'B. Resultado por dimensiones'!G37</f>
        <v>0.45833750000000006</v>
      </c>
      <c r="F21" s="39">
        <f>E21*D21</f>
        <v>0.11458437500000002</v>
      </c>
      <c r="J21" s="37"/>
    </row>
    <row r="22" spans="1:10" ht="22.5" customHeight="1" thickBot="1" x14ac:dyDescent="0.3">
      <c r="A22" s="40"/>
      <c r="B22" s="107" t="s">
        <v>36</v>
      </c>
      <c r="C22" s="188" t="s">
        <v>37</v>
      </c>
      <c r="D22" s="189"/>
      <c r="E22" s="189"/>
      <c r="F22" s="108">
        <f>SUM(F18:F21)</f>
        <v>0.65878576388888876</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Q/mEOfF9nidSrvbnmbO6DHjbKAfjnDB1a1ZbKJShAsM+SmazxWWhzMlbcrVCyP2PkGM5reUjLKroBlsHAQfANQ==" saltValue="yEeB5dTnKHcETIbr6Gtyr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QAnKIObF+6p2qIvcKNgfW/1CwBQTBzMCx/j5Ay8J1Bjt5azxwggEdVWLG47DGect0B3RPM3M8R63sL/m++ZG+w==" saltValue="UWZm2+PJmGt2mtNJZCPbKw=="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98"/>
      <c r="C1" s="198"/>
      <c r="D1" s="198"/>
      <c r="E1" s="198"/>
      <c r="F1" s="198"/>
      <c r="G1" s="198"/>
      <c r="H1" s="198"/>
      <c r="I1" s="198"/>
      <c r="J1" s="199"/>
    </row>
    <row r="2" spans="1:10" ht="18.75" x14ac:dyDescent="0.3">
      <c r="A2" s="185" t="s">
        <v>0</v>
      </c>
      <c r="B2" s="186"/>
      <c r="C2" s="186"/>
      <c r="D2" s="186"/>
      <c r="E2" s="186"/>
      <c r="F2" s="186"/>
      <c r="G2" s="186"/>
      <c r="H2" s="186"/>
      <c r="I2" s="186"/>
      <c r="J2" s="200"/>
    </row>
    <row r="3" spans="1:10" ht="18.75" x14ac:dyDescent="0.3">
      <c r="A3" s="185" t="s">
        <v>1</v>
      </c>
      <c r="B3" s="186"/>
      <c r="C3" s="186"/>
      <c r="D3" s="186"/>
      <c r="E3" s="186"/>
      <c r="F3" s="186"/>
      <c r="G3" s="186"/>
      <c r="H3" s="186"/>
      <c r="I3" s="186"/>
      <c r="J3" s="200"/>
    </row>
    <row r="4" spans="1:10" ht="18.75" x14ac:dyDescent="0.3">
      <c r="A4" s="185" t="s">
        <v>2</v>
      </c>
      <c r="B4" s="186"/>
      <c r="C4" s="186"/>
      <c r="D4" s="186"/>
      <c r="E4" s="186"/>
      <c r="F4" s="186"/>
      <c r="G4" s="186"/>
      <c r="H4" s="186"/>
      <c r="I4" s="186"/>
      <c r="J4" s="200"/>
    </row>
    <row r="5" spans="1:10" ht="18.75" x14ac:dyDescent="0.3">
      <c r="A5" s="185">
        <v>2025</v>
      </c>
      <c r="B5" s="186"/>
      <c r="C5" s="186"/>
      <c r="D5" s="186"/>
      <c r="E5" s="186"/>
      <c r="F5" s="186"/>
      <c r="G5" s="186"/>
      <c r="H5" s="186"/>
      <c r="I5" s="186"/>
      <c r="J5" s="200"/>
    </row>
    <row r="6" spans="1:10" ht="15.75" x14ac:dyDescent="0.25">
      <c r="A6" s="190"/>
      <c r="B6" s="191"/>
      <c r="C6" s="191"/>
      <c r="D6" s="191"/>
      <c r="E6" s="191"/>
      <c r="F6" s="191"/>
      <c r="G6" s="191"/>
      <c r="H6" s="191"/>
      <c r="I6" s="191"/>
      <c r="J6" s="192"/>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SECRETARÍA DE PAZ Y CULTURA CIUDADANA</v>
      </c>
      <c r="B9" s="174"/>
      <c r="C9" s="174"/>
      <c r="D9" s="174"/>
      <c r="E9" s="174"/>
      <c r="F9" s="174"/>
      <c r="G9" s="174"/>
      <c r="H9" s="174"/>
      <c r="I9" s="174"/>
      <c r="J9" s="175"/>
    </row>
    <row r="10" spans="1:10" ht="16.5" thickBot="1" x14ac:dyDescent="0.3">
      <c r="A10" s="195" t="s">
        <v>71</v>
      </c>
      <c r="B10" s="196"/>
      <c r="C10" s="196"/>
      <c r="D10" s="196"/>
      <c r="E10" s="196"/>
      <c r="F10" s="196"/>
      <c r="G10" s="196"/>
      <c r="H10" s="196"/>
      <c r="I10" s="196"/>
      <c r="J10" s="197"/>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0.6875</v>
      </c>
      <c r="G14" s="50">
        <f>E14*F14</f>
        <v>0.34375</v>
      </c>
      <c r="J14" s="37"/>
    </row>
    <row r="15" spans="1:10" ht="37.5" customHeight="1" x14ac:dyDescent="0.25">
      <c r="A15" s="40"/>
      <c r="B15" s="202"/>
      <c r="C15" s="45">
        <v>2</v>
      </c>
      <c r="D15" s="45" t="s">
        <v>75</v>
      </c>
      <c r="E15" s="46">
        <v>0.5</v>
      </c>
      <c r="F15" s="46">
        <f>'C. Entorno institucional'!F52</f>
        <v>0.75</v>
      </c>
      <c r="G15" s="50">
        <f>F15*E15</f>
        <v>0.375</v>
      </c>
      <c r="J15" s="37"/>
    </row>
    <row r="16" spans="1:10" ht="37.5" customHeight="1" thickBot="1" x14ac:dyDescent="0.3">
      <c r="A16" s="40"/>
      <c r="B16" s="203"/>
      <c r="C16" s="51" t="s">
        <v>76</v>
      </c>
      <c r="D16" s="204" t="s">
        <v>77</v>
      </c>
      <c r="E16" s="205"/>
      <c r="F16" s="205"/>
      <c r="G16" s="52">
        <f>SUM(G14:G15)</f>
        <v>0.71875</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1</v>
      </c>
      <c r="G21" s="50">
        <f t="shared" ref="G21:G22" si="0">F21*E21</f>
        <v>0.5</v>
      </c>
      <c r="J21" s="37"/>
    </row>
    <row r="22" spans="1:10" ht="36.75" customHeight="1" x14ac:dyDescent="0.25">
      <c r="A22" s="40"/>
      <c r="B22" s="202"/>
      <c r="C22" s="45">
        <v>2</v>
      </c>
      <c r="D22" s="45" t="s">
        <v>79</v>
      </c>
      <c r="E22" s="46">
        <v>0.5</v>
      </c>
      <c r="F22" s="46">
        <f>'D. Infraestructura'!F83</f>
        <v>0.63833333333333331</v>
      </c>
      <c r="G22" s="50">
        <f t="shared" si="0"/>
        <v>0.31916666666666665</v>
      </c>
      <c r="J22" s="37"/>
    </row>
    <row r="23" spans="1:10" ht="36.75" customHeight="1" thickBot="1" x14ac:dyDescent="0.3">
      <c r="A23" s="40"/>
      <c r="B23" s="203"/>
      <c r="C23" s="51" t="s">
        <v>76</v>
      </c>
      <c r="D23" s="204" t="s">
        <v>80</v>
      </c>
      <c r="E23" s="205"/>
      <c r="F23" s="205"/>
      <c r="G23" s="52">
        <f>SUM(G21:G22)</f>
        <v>0.8191666666666666</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estadística'!F83</f>
        <v>0.33333333333333337</v>
      </c>
      <c r="G28" s="50">
        <f t="shared" ref="G28:G29" si="2">F28*E28</f>
        <v>0.11111111111111112</v>
      </c>
      <c r="J28" s="37"/>
    </row>
    <row r="29" spans="1:10" ht="37.5" customHeight="1" x14ac:dyDescent="0.25">
      <c r="A29" s="40"/>
      <c r="B29" s="202"/>
      <c r="C29" s="45">
        <v>2</v>
      </c>
      <c r="D29" s="45" t="s">
        <v>82</v>
      </c>
      <c r="E29" s="46">
        <f t="shared" si="1"/>
        <v>0.33333333333333331</v>
      </c>
      <c r="F29" s="46">
        <f>'E. Metodología estadística'!F91</f>
        <v>1</v>
      </c>
      <c r="G29" s="50">
        <f t="shared" si="2"/>
        <v>0.33333333333333331</v>
      </c>
      <c r="J29" s="37"/>
    </row>
    <row r="30" spans="1:10" ht="37.5" customHeight="1" x14ac:dyDescent="0.25">
      <c r="A30" s="40"/>
      <c r="B30" s="207"/>
      <c r="C30" s="45">
        <v>3</v>
      </c>
      <c r="D30" s="45" t="s">
        <v>83</v>
      </c>
      <c r="E30" s="46">
        <f>1/3</f>
        <v>0.33333333333333331</v>
      </c>
      <c r="F30" s="46">
        <f>'E. Metodología estadística'!F99</f>
        <v>0.58333333333333337</v>
      </c>
      <c r="G30" s="50">
        <f>F30*E30</f>
        <v>0.19444444444444445</v>
      </c>
      <c r="J30" s="37"/>
    </row>
    <row r="31" spans="1:10" ht="37.5" customHeight="1" thickBot="1" x14ac:dyDescent="0.3">
      <c r="A31" s="40"/>
      <c r="B31" s="208"/>
      <c r="C31" s="51" t="s">
        <v>76</v>
      </c>
      <c r="D31" s="204" t="s">
        <v>84</v>
      </c>
      <c r="E31" s="209"/>
      <c r="F31" s="209"/>
      <c r="G31" s="52">
        <f>SUM(G28:G30)</f>
        <v>0.63888888888888884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0.62500000000000011</v>
      </c>
      <c r="G35" s="50">
        <f t="shared" ref="G35:G36" si="4">F35*E35</f>
        <v>0.31250000000000006</v>
      </c>
      <c r="J35" s="37"/>
    </row>
    <row r="36" spans="1:10" ht="36" customHeight="1" x14ac:dyDescent="0.25">
      <c r="A36" s="40"/>
      <c r="B36" s="202"/>
      <c r="C36" s="45">
        <v>2</v>
      </c>
      <c r="D36" s="45" t="s">
        <v>86</v>
      </c>
      <c r="E36" s="46">
        <f t="shared" si="3"/>
        <v>0.5</v>
      </c>
      <c r="F36" s="46">
        <f>'F. Accesibilidad y uso'!F83</f>
        <v>0.29167500000000002</v>
      </c>
      <c r="G36" s="50">
        <f t="shared" si="4"/>
        <v>0.14583750000000001</v>
      </c>
      <c r="J36" s="37"/>
    </row>
    <row r="37" spans="1:10" ht="36" customHeight="1" thickBot="1" x14ac:dyDescent="0.3">
      <c r="A37" s="40"/>
      <c r="B37" s="203"/>
      <c r="C37" s="51" t="s">
        <v>76</v>
      </c>
      <c r="D37" s="204" t="s">
        <v>87</v>
      </c>
      <c r="E37" s="205"/>
      <c r="F37" s="205"/>
      <c r="G37" s="52">
        <f>SUM(G35:G36)</f>
        <v>0.45833750000000006</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HYNwLmFNtjOIML6Q1Y0FpXwmg7rhPCS5vfH/aO2E3Zg55/olmLzwqyAAA+2MncGbxR7yfecULKg+fe0xrdImkg==" saltValue="ViwvKRSHraOjLhd3hMMIz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43" zoomScaleNormal="55" zoomScaleSheetLayoutView="100" workbookViewId="0">
      <selection activeCell="D49" activeCellId="1" sqref="D41:D44 D49:D51"/>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200"/>
    </row>
    <row r="3" spans="1:13" s="33" customFormat="1" ht="17.45" customHeight="1" x14ac:dyDescent="0.3">
      <c r="A3" s="185" t="s">
        <v>1</v>
      </c>
      <c r="B3" s="186"/>
      <c r="C3" s="186"/>
      <c r="D3" s="186"/>
      <c r="E3" s="186"/>
      <c r="F3" s="186"/>
      <c r="G3" s="186"/>
      <c r="H3" s="186"/>
      <c r="I3" s="186"/>
      <c r="J3" s="186"/>
      <c r="K3" s="186"/>
      <c r="L3" s="186"/>
      <c r="M3" s="200"/>
    </row>
    <row r="4" spans="1:13" s="33" customFormat="1" ht="17.45" customHeight="1" x14ac:dyDescent="0.3">
      <c r="A4" s="185" t="s">
        <v>2</v>
      </c>
      <c r="B4" s="186"/>
      <c r="C4" s="186"/>
      <c r="D4" s="186"/>
      <c r="E4" s="186"/>
      <c r="F4" s="186"/>
      <c r="G4" s="186"/>
      <c r="H4" s="186"/>
      <c r="I4" s="186"/>
      <c r="J4" s="186"/>
      <c r="K4" s="186"/>
      <c r="L4" s="186"/>
      <c r="M4" s="200"/>
    </row>
    <row r="5" spans="1:13" s="33" customFormat="1" ht="14.25" customHeight="1" x14ac:dyDescent="0.3">
      <c r="A5" s="185">
        <v>2025</v>
      </c>
      <c r="B5" s="186"/>
      <c r="C5" s="186"/>
      <c r="D5" s="186"/>
      <c r="E5" s="186"/>
      <c r="F5" s="186"/>
      <c r="G5" s="186"/>
      <c r="H5" s="186"/>
      <c r="I5" s="186"/>
      <c r="J5" s="186"/>
      <c r="K5" s="186"/>
      <c r="L5" s="186"/>
      <c r="M5" s="200"/>
    </row>
    <row r="6" spans="1:13" s="33" customFormat="1" ht="14.25" customHeight="1" x14ac:dyDescent="0.3">
      <c r="A6" s="226"/>
      <c r="B6" s="186"/>
      <c r="C6" s="186"/>
      <c r="D6" s="186"/>
      <c r="E6" s="186"/>
      <c r="F6" s="186"/>
      <c r="G6" s="186"/>
      <c r="H6" s="186"/>
      <c r="I6" s="186"/>
      <c r="J6" s="186"/>
      <c r="K6" s="186"/>
      <c r="L6" s="186"/>
      <c r="M6" s="20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5"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107</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c r="E15" s="145">
        <v>40</v>
      </c>
      <c r="F15" s="128" t="s">
        <v>101</v>
      </c>
      <c r="G15" s="128" t="s">
        <v>102</v>
      </c>
      <c r="H15" s="128" t="s">
        <v>103</v>
      </c>
      <c r="I15" s="129" t="s">
        <v>116</v>
      </c>
      <c r="J15" s="121">
        <v>0.25</v>
      </c>
      <c r="K15" s="129" t="s">
        <v>116</v>
      </c>
      <c r="M15" s="37"/>
    </row>
    <row r="16" spans="1:13" ht="14.25" hidden="1" customHeight="1" x14ac:dyDescent="0.25">
      <c r="A16" s="40"/>
      <c r="B16" s="130" t="s">
        <v>110</v>
      </c>
      <c r="C16" s="126" t="s">
        <v>111</v>
      </c>
      <c r="D16" s="127"/>
      <c r="E16" s="145">
        <v>42</v>
      </c>
      <c r="F16" s="128" t="s">
        <v>101</v>
      </c>
      <c r="G16" s="128" t="s">
        <v>102</v>
      </c>
      <c r="H16" s="128" t="s">
        <v>103</v>
      </c>
      <c r="I16" s="129" t="s">
        <v>116</v>
      </c>
      <c r="J16" s="121">
        <v>0.25</v>
      </c>
      <c r="K16" s="129" t="s">
        <v>116</v>
      </c>
      <c r="M16" s="37"/>
    </row>
    <row r="17" spans="1:13" ht="14.25" hidden="1" customHeight="1" x14ac:dyDescent="0.25">
      <c r="A17" s="40"/>
      <c r="B17" s="130" t="s">
        <v>112</v>
      </c>
      <c r="C17" s="126" t="s">
        <v>113</v>
      </c>
      <c r="D17" s="127" t="s">
        <v>107</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t="s">
        <v>128</v>
      </c>
      <c r="E19" s="145">
        <v>47</v>
      </c>
      <c r="F19" s="128" t="s">
        <v>101</v>
      </c>
      <c r="G19" s="128" t="s">
        <v>102</v>
      </c>
      <c r="H19" s="128" t="s">
        <v>103</v>
      </c>
      <c r="I19" s="129">
        <v>0.25</v>
      </c>
      <c r="J19" s="121">
        <v>0.25</v>
      </c>
      <c r="K19" s="129">
        <v>6.25E-2</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c r="E21" s="145">
        <v>51</v>
      </c>
      <c r="F21" s="128" t="s">
        <v>101</v>
      </c>
      <c r="G21" s="128" t="s">
        <v>102</v>
      </c>
      <c r="H21" s="128" t="s">
        <v>103</v>
      </c>
      <c r="I21" s="129" t="s">
        <v>116</v>
      </c>
      <c r="J21" s="121">
        <v>0.25</v>
      </c>
      <c r="K21" s="129" t="s">
        <v>116</v>
      </c>
      <c r="M21" s="37"/>
    </row>
    <row r="22" spans="1:13" ht="14.25" hidden="1" customHeight="1" x14ac:dyDescent="0.25">
      <c r="A22" s="40"/>
      <c r="B22" s="130" t="s">
        <v>123</v>
      </c>
      <c r="C22" s="126" t="s">
        <v>124</v>
      </c>
      <c r="D22" s="127"/>
      <c r="E22" s="145">
        <v>53</v>
      </c>
      <c r="F22" s="128" t="s">
        <v>101</v>
      </c>
      <c r="G22" s="128" t="s">
        <v>102</v>
      </c>
      <c r="H22" s="128" t="s">
        <v>103</v>
      </c>
      <c r="I22" s="129" t="s">
        <v>116</v>
      </c>
      <c r="J22" s="121">
        <v>0.25</v>
      </c>
      <c r="K22" s="129" t="s">
        <v>116</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t="s">
        <v>128</v>
      </c>
      <c r="E24" s="145">
        <v>56</v>
      </c>
      <c r="F24" s="128" t="s">
        <v>101</v>
      </c>
      <c r="G24" s="128" t="s">
        <v>75</v>
      </c>
      <c r="H24" s="128" t="s">
        <v>103</v>
      </c>
      <c r="I24" s="129">
        <v>1</v>
      </c>
      <c r="J24" s="143">
        <v>0.33333333333333331</v>
      </c>
      <c r="K24" s="129">
        <v>0.33333333333333331</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c r="E26" s="145">
        <v>60</v>
      </c>
      <c r="F26" s="128" t="s">
        <v>101</v>
      </c>
      <c r="G26" s="128" t="s">
        <v>75</v>
      </c>
      <c r="H26" s="128" t="s">
        <v>103</v>
      </c>
      <c r="I26" s="129" t="s">
        <v>116</v>
      </c>
      <c r="J26" s="121">
        <v>0.33333333333333331</v>
      </c>
      <c r="K26" s="129" t="s">
        <v>116</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c r="E29" s="145">
        <v>67</v>
      </c>
      <c r="F29" s="128" t="s">
        <v>101</v>
      </c>
      <c r="G29" s="128" t="s">
        <v>75</v>
      </c>
      <c r="H29" s="128" t="s">
        <v>103</v>
      </c>
      <c r="I29" s="129" t="s">
        <v>116</v>
      </c>
      <c r="J29" s="121">
        <v>0.33</v>
      </c>
      <c r="K29" s="129" t="s">
        <v>116</v>
      </c>
      <c r="M29" s="37"/>
    </row>
    <row r="30" spans="1:13" ht="14.25" hidden="1" customHeight="1" x14ac:dyDescent="0.25">
      <c r="A30" s="40"/>
      <c r="B30" s="130" t="s">
        <v>139</v>
      </c>
      <c r="C30" s="126" t="s">
        <v>140</v>
      </c>
      <c r="D30" s="127" t="s">
        <v>107</v>
      </c>
      <c r="E30" s="145">
        <v>70</v>
      </c>
      <c r="F30" s="128" t="s">
        <v>101</v>
      </c>
      <c r="G30" s="128" t="s">
        <v>75</v>
      </c>
      <c r="H30" s="128" t="s">
        <v>103</v>
      </c>
      <c r="I30" s="129">
        <v>0.25</v>
      </c>
      <c r="J30" s="121">
        <v>0.33</v>
      </c>
      <c r="K30" s="129">
        <v>8.2500000000000004E-2</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t="s">
        <v>107</v>
      </c>
      <c r="E32" s="145">
        <v>76</v>
      </c>
      <c r="F32" s="128" t="s">
        <v>101</v>
      </c>
      <c r="G32" s="128" t="s">
        <v>75</v>
      </c>
      <c r="H32" s="128" t="s">
        <v>103</v>
      </c>
      <c r="I32" s="129">
        <v>0</v>
      </c>
      <c r="J32" s="121">
        <v>0.33</v>
      </c>
      <c r="K32" s="129">
        <v>0</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t="s">
        <v>107</v>
      </c>
      <c r="E34" s="145">
        <v>80</v>
      </c>
      <c r="F34" s="128" t="s">
        <v>101</v>
      </c>
      <c r="G34" s="128" t="s">
        <v>75</v>
      </c>
      <c r="H34" s="128" t="s">
        <v>103</v>
      </c>
      <c r="I34" s="129">
        <v>1</v>
      </c>
      <c r="J34" s="121">
        <v>0.33</v>
      </c>
      <c r="K34" s="129">
        <v>0.33</v>
      </c>
      <c r="M34" s="37"/>
    </row>
    <row r="35" spans="1:13" ht="14.25" hidden="1" customHeight="1" x14ac:dyDescent="0.25">
      <c r="A35" s="40"/>
      <c r="B35" s="130" t="s">
        <v>149</v>
      </c>
      <c r="C35" s="126" t="s">
        <v>150</v>
      </c>
      <c r="E35" s="145">
        <v>82</v>
      </c>
      <c r="F35" s="128" t="s">
        <v>101</v>
      </c>
      <c r="G35" s="128" t="s">
        <v>75</v>
      </c>
      <c r="H35" s="128" t="s">
        <v>103</v>
      </c>
      <c r="I35" s="129" t="s">
        <v>116</v>
      </c>
      <c r="J35" s="121">
        <v>0.33</v>
      </c>
      <c r="K35" s="129" t="s">
        <v>116</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0.5</v>
      </c>
      <c r="E43" s="20">
        <v>0.25</v>
      </c>
      <c r="F43" s="21">
        <f>E43*D43</f>
        <v>0.125</v>
      </c>
      <c r="M43" s="37"/>
    </row>
    <row r="44" spans="1:13" ht="27.75" customHeight="1" thickBot="1" x14ac:dyDescent="0.3">
      <c r="A44" s="40"/>
      <c r="C44" s="22" t="s">
        <v>161</v>
      </c>
      <c r="D44" s="23">
        <f>SUM(I19:I23)</f>
        <v>0.25</v>
      </c>
      <c r="E44" s="23">
        <v>0.25</v>
      </c>
      <c r="F44" s="24">
        <f>E44*D44</f>
        <v>6.25E-2</v>
      </c>
      <c r="M44" s="37"/>
    </row>
    <row r="45" spans="1:13" ht="25.5" customHeight="1" thickBot="1" x14ac:dyDescent="0.3">
      <c r="A45" s="40"/>
      <c r="C45" s="220" t="s">
        <v>162</v>
      </c>
      <c r="D45" s="221"/>
      <c r="E45" s="222"/>
      <c r="F45" s="25">
        <f>SUM(F41:F44)</f>
        <v>0.6875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1</v>
      </c>
      <c r="E49" s="29">
        <f t="shared" ref="E49:E51" si="0">1/3</f>
        <v>0.33333333333333331</v>
      </c>
      <c r="F49" s="30">
        <f t="shared" ref="F49:F51" si="1">E49*D49</f>
        <v>0.33333333333333331</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1</v>
      </c>
      <c r="E51" s="29">
        <f t="shared" si="0"/>
        <v>0.33333333333333331</v>
      </c>
      <c r="F51" s="30">
        <f t="shared" si="1"/>
        <v>0.33333333333333331</v>
      </c>
      <c r="M51" s="37"/>
    </row>
    <row r="52" spans="1:13" ht="26.25" customHeight="1" thickBot="1" x14ac:dyDescent="0.3">
      <c r="A52" s="40"/>
      <c r="C52" s="214" t="s">
        <v>162</v>
      </c>
      <c r="D52" s="215"/>
      <c r="E52" s="216"/>
      <c r="F52" s="31">
        <f>SUM(F49:F51)</f>
        <v>0.75</v>
      </c>
      <c r="M52" s="37"/>
    </row>
    <row r="53" spans="1:13" ht="14.25" customHeight="1" thickBot="1" x14ac:dyDescent="0.3">
      <c r="A53" s="40"/>
      <c r="M53" s="37"/>
    </row>
    <row r="54" spans="1:13" ht="27.75" customHeight="1" thickBot="1" x14ac:dyDescent="0.3">
      <c r="A54" s="40"/>
      <c r="C54" s="211" t="s">
        <v>168</v>
      </c>
      <c r="D54" s="212"/>
      <c r="E54" s="213"/>
      <c r="F54" s="32">
        <f>(F45*50%)+(F52*50%)</f>
        <v>0.71875</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u1j1mMl1JX4VEUhKTL0xyRHV7DGmsAT+5t63BYMLOEP/O1HGCSNf3mf+M13t+9Ua89BNCyXV0DGGv75RK0wuSA==" saltValue="+coQoMM3/pphYRHxJM5bug=="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topLeftCell="A74" zoomScale="85" zoomScaleNormal="85" zoomScaleSheetLayoutView="85" workbookViewId="0">
      <selection activeCell="D77" activeCellId="1" sqref="D70:D72 D77:D82"/>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7.45" customHeight="1" x14ac:dyDescent="0.3">
      <c r="A2" s="185" t="s">
        <v>0</v>
      </c>
      <c r="B2" s="186"/>
      <c r="C2" s="186"/>
      <c r="D2" s="186"/>
      <c r="E2" s="186"/>
      <c r="F2" s="186"/>
      <c r="G2" s="186"/>
      <c r="H2" s="186"/>
      <c r="I2" s="186"/>
      <c r="J2" s="186"/>
      <c r="K2" s="186"/>
      <c r="L2" s="186"/>
      <c r="M2" s="200"/>
    </row>
    <row r="3" spans="1:13" ht="17.45" customHeight="1" x14ac:dyDescent="0.3">
      <c r="A3" s="185" t="s">
        <v>1</v>
      </c>
      <c r="B3" s="186"/>
      <c r="C3" s="186"/>
      <c r="D3" s="186"/>
      <c r="E3" s="186"/>
      <c r="F3" s="186"/>
      <c r="G3" s="186"/>
      <c r="H3" s="186"/>
      <c r="I3" s="186"/>
      <c r="J3" s="186"/>
      <c r="K3" s="186"/>
      <c r="L3" s="186"/>
      <c r="M3" s="200"/>
    </row>
    <row r="4" spans="1:13" ht="17.45" customHeight="1" x14ac:dyDescent="0.3">
      <c r="A4" s="185" t="s">
        <v>2</v>
      </c>
      <c r="B4" s="186"/>
      <c r="C4" s="186"/>
      <c r="D4" s="186"/>
      <c r="E4" s="186"/>
      <c r="F4" s="186"/>
      <c r="G4" s="186"/>
      <c r="H4" s="186"/>
      <c r="I4" s="186"/>
      <c r="J4" s="186"/>
      <c r="K4" s="186"/>
      <c r="L4" s="186"/>
      <c r="M4" s="200"/>
    </row>
    <row r="5" spans="1:13" ht="17.45"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3.9" hidden="1" customHeight="1" x14ac:dyDescent="0.25">
      <c r="A10" s="40"/>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30" t="s">
        <v>170</v>
      </c>
      <c r="C12" s="126" t="s">
        <v>171</v>
      </c>
      <c r="D12" s="127" t="s">
        <v>128</v>
      </c>
      <c r="E12" s="145">
        <v>85</v>
      </c>
      <c r="F12" s="128" t="s">
        <v>15</v>
      </c>
      <c r="G12" s="128" t="s">
        <v>172</v>
      </c>
      <c r="H12" s="128" t="s">
        <v>103</v>
      </c>
      <c r="I12" s="129">
        <v>0.33333333333333343</v>
      </c>
      <c r="J12" s="143">
        <v>0.33333333333333331</v>
      </c>
      <c r="K12" s="129">
        <v>0.1111111111111111</v>
      </c>
      <c r="M12" s="37"/>
    </row>
    <row r="13" spans="1:13" ht="14.25"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4.25"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4.25"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4.25"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4.25" hidden="1" customHeight="1" x14ac:dyDescent="0.25">
      <c r="A17" s="40"/>
      <c r="B17" s="130" t="s">
        <v>181</v>
      </c>
      <c r="C17" s="126" t="s">
        <v>182</v>
      </c>
      <c r="D17" s="127" t="s">
        <v>128</v>
      </c>
      <c r="E17" s="145">
        <v>90</v>
      </c>
      <c r="F17" s="128" t="s">
        <v>15</v>
      </c>
      <c r="G17" s="128" t="s">
        <v>172</v>
      </c>
      <c r="H17" s="128" t="s">
        <v>103</v>
      </c>
      <c r="I17" s="129">
        <v>0.33333333333333343</v>
      </c>
      <c r="J17" s="143">
        <v>0.33333333333333331</v>
      </c>
      <c r="K17" s="129">
        <v>0.1111111111111111</v>
      </c>
      <c r="M17" s="37"/>
    </row>
    <row r="18" spans="1:13" ht="14.25"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4.25" hidden="1" customHeight="1" x14ac:dyDescent="0.25">
      <c r="A19" s="40"/>
      <c r="B19" s="130" t="s">
        <v>185</v>
      </c>
      <c r="C19" s="126" t="s">
        <v>186</v>
      </c>
      <c r="D19" s="127" t="s">
        <v>128</v>
      </c>
      <c r="E19" s="145">
        <v>93</v>
      </c>
      <c r="F19" s="128" t="s">
        <v>15</v>
      </c>
      <c r="G19" s="128" t="s">
        <v>172</v>
      </c>
      <c r="H19" s="128" t="s">
        <v>103</v>
      </c>
      <c r="I19" s="129">
        <v>0.33333333333333343</v>
      </c>
      <c r="J19" s="143">
        <v>0.33333333333333331</v>
      </c>
      <c r="K19" s="129">
        <v>0.1111111111111111</v>
      </c>
      <c r="M19" s="37"/>
    </row>
    <row r="20" spans="1:13" ht="14.25"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4.25"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4.25" hidden="1" customHeight="1" x14ac:dyDescent="0.25">
      <c r="A22" s="40"/>
      <c r="B22" s="135" t="s">
        <v>191</v>
      </c>
      <c r="C22" s="136" t="s">
        <v>192</v>
      </c>
      <c r="D22" s="128" t="s">
        <v>128</v>
      </c>
      <c r="E22" s="145">
        <v>97</v>
      </c>
      <c r="F22" s="128" t="s">
        <v>15</v>
      </c>
      <c r="G22" s="128" t="s">
        <v>172</v>
      </c>
      <c r="H22" s="128" t="s">
        <v>103</v>
      </c>
      <c r="I22" s="129">
        <v>0.33333333333333343</v>
      </c>
      <c r="J22" s="143">
        <v>0.33333333333333331</v>
      </c>
      <c r="K22" s="131">
        <v>0.1111111111111111</v>
      </c>
      <c r="M22" s="37"/>
    </row>
    <row r="23" spans="1:13" ht="14.25"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4.25" hidden="1" customHeight="1" x14ac:dyDescent="0.25">
      <c r="A24" s="40"/>
      <c r="B24" s="135" t="s">
        <v>195</v>
      </c>
      <c r="C24" s="136" t="s">
        <v>196</v>
      </c>
      <c r="D24" s="128" t="s">
        <v>128</v>
      </c>
      <c r="E24" s="145">
        <v>99</v>
      </c>
      <c r="F24" s="128" t="s">
        <v>15</v>
      </c>
      <c r="G24" s="128" t="s">
        <v>172</v>
      </c>
      <c r="H24" s="128" t="s">
        <v>103</v>
      </c>
      <c r="I24" s="129">
        <v>0.33333333333333343</v>
      </c>
      <c r="J24" s="143">
        <v>0.33333333333333331</v>
      </c>
      <c r="K24" s="131">
        <v>0.1111111111111111</v>
      </c>
      <c r="M24" s="37"/>
    </row>
    <row r="25" spans="1:13" ht="14.25" hidden="1" customHeight="1" x14ac:dyDescent="0.25">
      <c r="A25" s="40"/>
      <c r="B25" s="135" t="s">
        <v>197</v>
      </c>
      <c r="C25" s="136" t="s">
        <v>198</v>
      </c>
      <c r="D25" s="128" t="s">
        <v>128</v>
      </c>
      <c r="E25" s="145">
        <v>100</v>
      </c>
      <c r="F25" s="128" t="s">
        <v>15</v>
      </c>
      <c r="G25" s="128" t="s">
        <v>172</v>
      </c>
      <c r="H25" s="128" t="s">
        <v>103</v>
      </c>
      <c r="I25" s="129">
        <v>0.33333333333333343</v>
      </c>
      <c r="J25" s="143">
        <v>0.33333333333333331</v>
      </c>
      <c r="K25" s="131">
        <v>0.1111111111111111</v>
      </c>
      <c r="M25" s="37"/>
    </row>
    <row r="26" spans="1:13" ht="14.25"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4.25"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3.9" hidden="1" customHeight="1" x14ac:dyDescent="0.25">
      <c r="A28" s="40"/>
      <c r="B28" s="137" t="s">
        <v>203</v>
      </c>
      <c r="C28" s="126" t="s">
        <v>204</v>
      </c>
      <c r="D28" s="127"/>
      <c r="E28" s="145">
        <v>104</v>
      </c>
      <c r="F28" s="128" t="s">
        <v>15</v>
      </c>
      <c r="G28" s="128" t="s">
        <v>172</v>
      </c>
      <c r="H28" s="128" t="s">
        <v>103</v>
      </c>
      <c r="I28" s="129" t="s">
        <v>116</v>
      </c>
      <c r="J28" s="144">
        <v>0.33333333333333331</v>
      </c>
      <c r="K28" s="131" t="s">
        <v>116</v>
      </c>
      <c r="M28" s="37"/>
    </row>
    <row r="29" spans="1:13" ht="14.25"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4.25"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4.25" hidden="1" customHeight="1" x14ac:dyDescent="0.25">
      <c r="A31" s="40"/>
      <c r="B31" s="130" t="s">
        <v>209</v>
      </c>
      <c r="C31" s="126" t="s">
        <v>210</v>
      </c>
      <c r="D31" s="127"/>
      <c r="E31" s="145">
        <v>137</v>
      </c>
      <c r="F31" s="128" t="s">
        <v>15</v>
      </c>
      <c r="G31" s="128" t="s">
        <v>211</v>
      </c>
      <c r="H31" s="128" t="s">
        <v>103</v>
      </c>
      <c r="I31" s="129" t="s">
        <v>116</v>
      </c>
      <c r="J31" s="149">
        <v>0.16666666666666671</v>
      </c>
      <c r="K31" s="129" t="s">
        <v>116</v>
      </c>
      <c r="M31" s="37"/>
    </row>
    <row r="32" spans="1:13" ht="14.25"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4.25" hidden="1" customHeight="1" x14ac:dyDescent="0.25">
      <c r="A33" s="40"/>
      <c r="B33" s="130" t="s">
        <v>214</v>
      </c>
      <c r="C33" s="126" t="s">
        <v>215</v>
      </c>
      <c r="D33" s="127" t="s">
        <v>128</v>
      </c>
      <c r="E33" s="145">
        <v>139</v>
      </c>
      <c r="F33" s="128" t="s">
        <v>15</v>
      </c>
      <c r="G33" s="128" t="s">
        <v>211</v>
      </c>
      <c r="H33" s="128" t="s">
        <v>103</v>
      </c>
      <c r="I33" s="129">
        <v>0.5</v>
      </c>
      <c r="J33" s="149">
        <v>0.16666666666666671</v>
      </c>
      <c r="K33" s="129">
        <v>8.3333333333333329E-2</v>
      </c>
      <c r="M33" s="37"/>
    </row>
    <row r="34" spans="1:13" ht="14.25"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4.25"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4.25"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4.25"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4.25"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4.25"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4.25" hidden="1" customHeight="1" x14ac:dyDescent="0.25">
      <c r="A40" s="40"/>
      <c r="B40" s="130" t="s">
        <v>228</v>
      </c>
      <c r="C40" s="126" t="s">
        <v>229</v>
      </c>
      <c r="D40" s="127"/>
      <c r="E40" s="145">
        <v>146</v>
      </c>
      <c r="F40" s="128" t="s">
        <v>15</v>
      </c>
      <c r="G40" s="128" t="s">
        <v>211</v>
      </c>
      <c r="H40" s="128" t="s">
        <v>103</v>
      </c>
      <c r="I40" s="129" t="s">
        <v>116</v>
      </c>
      <c r="J40" s="149">
        <v>0.16666666666666671</v>
      </c>
      <c r="K40" s="129" t="s">
        <v>116</v>
      </c>
      <c r="M40" s="37"/>
    </row>
    <row r="41" spans="1:13" ht="14.25"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4.25" hidden="1" customHeight="1" x14ac:dyDescent="0.25">
      <c r="A42" s="40"/>
      <c r="B42" s="130" t="s">
        <v>232</v>
      </c>
      <c r="C42" s="126" t="s">
        <v>233</v>
      </c>
      <c r="D42" s="127" t="s">
        <v>128</v>
      </c>
      <c r="E42" s="145">
        <v>148</v>
      </c>
      <c r="F42" s="128" t="s">
        <v>15</v>
      </c>
      <c r="G42" s="128" t="s">
        <v>211</v>
      </c>
      <c r="H42" s="128" t="s">
        <v>103</v>
      </c>
      <c r="I42" s="129">
        <v>0.5</v>
      </c>
      <c r="J42" s="149">
        <v>0.16666666666666671</v>
      </c>
      <c r="K42" s="129">
        <v>8.3333333333333329E-2</v>
      </c>
      <c r="M42" s="37"/>
    </row>
    <row r="43" spans="1:13" ht="14.25"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4.25"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4.25"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4.25"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27.75"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4.25"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4.25"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4.25"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4.25"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4.25" hidden="1" customHeight="1" x14ac:dyDescent="0.25">
      <c r="A52" s="40"/>
      <c r="B52" s="130" t="s">
        <v>252</v>
      </c>
      <c r="C52" s="126" t="s">
        <v>253</v>
      </c>
      <c r="D52" s="157">
        <v>0</v>
      </c>
      <c r="E52" s="145">
        <v>158</v>
      </c>
      <c r="F52" s="128" t="s">
        <v>15</v>
      </c>
      <c r="G52" s="128" t="s">
        <v>211</v>
      </c>
      <c r="H52" s="128" t="s">
        <v>103</v>
      </c>
      <c r="I52" s="129">
        <v>0</v>
      </c>
      <c r="J52" s="149">
        <v>0.16666666666666671</v>
      </c>
      <c r="K52" s="129">
        <v>0</v>
      </c>
      <c r="M52" s="37"/>
    </row>
    <row r="53" spans="1:13" ht="14.25"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4.25" hidden="1" customHeight="1" x14ac:dyDescent="0.25">
      <c r="A54" s="40"/>
      <c r="B54" s="130" t="s">
        <v>256</v>
      </c>
      <c r="C54" s="126" t="s">
        <v>257</v>
      </c>
      <c r="D54" s="157">
        <v>1.7000000000000001E-2</v>
      </c>
      <c r="E54" s="145">
        <v>160</v>
      </c>
      <c r="F54" s="128" t="s">
        <v>15</v>
      </c>
      <c r="G54" s="128" t="s">
        <v>211</v>
      </c>
      <c r="H54" s="128" t="s">
        <v>103</v>
      </c>
      <c r="I54" s="129">
        <v>0.33</v>
      </c>
      <c r="J54" s="149">
        <v>0.16666666666666671</v>
      </c>
      <c r="K54" s="129">
        <v>5.5E-2</v>
      </c>
      <c r="M54" s="37"/>
    </row>
    <row r="55" spans="1:13" ht="14.25"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4.25"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4.25"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4.25"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4.25" hidden="1" customHeight="1" x14ac:dyDescent="0.25">
      <c r="A59" s="40"/>
      <c r="B59" s="130" t="s">
        <v>266</v>
      </c>
      <c r="C59" s="126" t="s">
        <v>267</v>
      </c>
      <c r="D59" s="127"/>
      <c r="E59" s="145">
        <v>165</v>
      </c>
      <c r="F59" s="128" t="s">
        <v>15</v>
      </c>
      <c r="G59" s="128" t="s">
        <v>211</v>
      </c>
      <c r="H59" s="128" t="s">
        <v>103</v>
      </c>
      <c r="I59" s="129" t="s">
        <v>116</v>
      </c>
      <c r="J59" s="149">
        <v>0.16666666666666671</v>
      </c>
      <c r="K59" s="129" t="s">
        <v>116</v>
      </c>
      <c r="M59" s="37"/>
    </row>
    <row r="60" spans="1:13" ht="14.25" hidden="1" customHeight="1" x14ac:dyDescent="0.25">
      <c r="A60" s="40"/>
      <c r="B60" s="130" t="s">
        <v>268</v>
      </c>
      <c r="C60" s="126" t="s">
        <v>269</v>
      </c>
      <c r="D60" s="127" t="s">
        <v>128</v>
      </c>
      <c r="E60" s="145">
        <v>166</v>
      </c>
      <c r="F60" s="128" t="s">
        <v>15</v>
      </c>
      <c r="G60" s="128" t="s">
        <v>211</v>
      </c>
      <c r="H60" s="128" t="s">
        <v>103</v>
      </c>
      <c r="I60" s="129">
        <v>0.5</v>
      </c>
      <c r="J60" s="149">
        <v>0.16666666666666671</v>
      </c>
      <c r="K60" s="129">
        <v>8.3333333333333329E-2</v>
      </c>
      <c r="M60" s="37"/>
    </row>
    <row r="61" spans="1:13" ht="14.25"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4.25"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0" t="s">
        <v>274</v>
      </c>
      <c r="C63" s="122" t="s">
        <v>275</v>
      </c>
      <c r="D63" s="122">
        <v>8</v>
      </c>
      <c r="E63" s="147">
        <v>524</v>
      </c>
      <c r="F63" s="122" t="s">
        <v>15</v>
      </c>
      <c r="G63" s="122" t="s">
        <v>211</v>
      </c>
      <c r="H63" s="122" t="s">
        <v>103</v>
      </c>
      <c r="I63" s="123">
        <v>1</v>
      </c>
      <c r="J63" s="152" t="s">
        <v>553</v>
      </c>
      <c r="K63" s="123"/>
      <c r="M63" s="37"/>
    </row>
    <row r="64" spans="1:13" ht="15.75" hidden="1" x14ac:dyDescent="0.25">
      <c r="A64" s="40"/>
      <c r="B64" s="37"/>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1.0000000000000002</v>
      </c>
      <c r="E70" s="29">
        <f>1/3</f>
        <v>0.33333333333333331</v>
      </c>
      <c r="F70" s="30">
        <f>E70*D70</f>
        <v>0.33333333333333337</v>
      </c>
      <c r="M70" s="37"/>
    </row>
    <row r="71" spans="1:13" ht="27" customHeight="1" x14ac:dyDescent="0.25">
      <c r="A71" s="40"/>
      <c r="C71" s="19" t="s">
        <v>279</v>
      </c>
      <c r="D71" s="20">
        <f>SUM(I22:I28)</f>
        <v>1.0000000000000002</v>
      </c>
      <c r="E71" s="29">
        <f t="shared" ref="E71:E72" si="0">1/3</f>
        <v>0.33333333333333331</v>
      </c>
      <c r="F71" s="30">
        <f>E71*D71</f>
        <v>0.33333333333333337</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1</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0.5</v>
      </c>
      <c r="E77" s="29">
        <f>1/6</f>
        <v>0.16666666666666666</v>
      </c>
      <c r="F77" s="30">
        <f>E77*D77</f>
        <v>8.3333333333333329E-2</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1</v>
      </c>
      <c r="E79" s="29">
        <f t="shared" si="2"/>
        <v>0.16666666666666666</v>
      </c>
      <c r="F79" s="30">
        <f t="shared" si="3"/>
        <v>0.16666666666666666</v>
      </c>
      <c r="M79" s="37"/>
    </row>
    <row r="80" spans="1:13" ht="47.25" x14ac:dyDescent="0.25">
      <c r="A80" s="40"/>
      <c r="C80" s="19" t="s">
        <v>286</v>
      </c>
      <c r="D80" s="20">
        <f>SUM(I40:I44)</f>
        <v>0.5</v>
      </c>
      <c r="E80" s="29">
        <f t="shared" si="2"/>
        <v>0.16666666666666666</v>
      </c>
      <c r="F80" s="30">
        <f t="shared" si="3"/>
        <v>8.3333333333333329E-2</v>
      </c>
      <c r="M80" s="37"/>
    </row>
    <row r="81" spans="1:13" ht="47.25" x14ac:dyDescent="0.25">
      <c r="A81" s="40"/>
      <c r="C81" s="19" t="s">
        <v>287</v>
      </c>
      <c r="D81" s="20">
        <f>SUM(I45:I57)</f>
        <v>0.33</v>
      </c>
      <c r="E81" s="29">
        <f t="shared" si="2"/>
        <v>0.16666666666666666</v>
      </c>
      <c r="F81" s="30">
        <f t="shared" si="3"/>
        <v>5.5E-2</v>
      </c>
      <c r="M81" s="37"/>
    </row>
    <row r="82" spans="1:13" ht="48" thickBot="1" x14ac:dyDescent="0.3">
      <c r="A82" s="40"/>
      <c r="C82" s="19" t="s">
        <v>288</v>
      </c>
      <c r="D82" s="20">
        <f>SUM(I58:I62)</f>
        <v>0.5</v>
      </c>
      <c r="E82" s="29">
        <f t="shared" si="2"/>
        <v>0.16666666666666666</v>
      </c>
      <c r="F82" s="30">
        <f t="shared" si="3"/>
        <v>8.3333333333333329E-2</v>
      </c>
      <c r="M82" s="37"/>
    </row>
    <row r="83" spans="1:13" ht="27" customHeight="1" thickBot="1" x14ac:dyDescent="0.3">
      <c r="A83" s="40"/>
      <c r="C83" s="214" t="s">
        <v>162</v>
      </c>
      <c r="D83" s="221"/>
      <c r="E83" s="222"/>
      <c r="F83" s="31">
        <f>SUM(F77:F82)</f>
        <v>0.63833333333333331</v>
      </c>
      <c r="M83" s="37"/>
    </row>
    <row r="84" spans="1:13" ht="14.25" customHeight="1" thickBot="1" x14ac:dyDescent="0.3">
      <c r="A84" s="40"/>
      <c r="M84" s="37"/>
    </row>
    <row r="85" spans="1:13" ht="28.5" customHeight="1" thickBot="1" x14ac:dyDescent="0.3">
      <c r="A85" s="40"/>
      <c r="C85" s="211" t="s">
        <v>168</v>
      </c>
      <c r="D85" s="221"/>
      <c r="E85" s="222"/>
      <c r="F85" s="76">
        <f>(F73*50%)+(F83*50%)</f>
        <v>0.8191666666666666</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e1T9vST/K/yQqEl6nDdalxJ8z25Krt5Nzu4RMVT2Z7/wsSIT+FKi2PnstZiN07f0jpHGptPxmtvV1lLfCDRtTw==" saltValue="mCDStCXsdw0jpg0XXil2Og=="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2"/>
  <sheetViews>
    <sheetView showGridLines="0" view="pageBreakPreview" topLeftCell="A89" zoomScale="85" zoomScaleNormal="70" zoomScaleSheetLayoutView="85" workbookViewId="0">
      <selection activeCell="D96" activeCellId="1" sqref="D88:D90 D96:D98"/>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4.25" customHeight="1" x14ac:dyDescent="0.2">
      <c r="A10" s="68"/>
      <c r="M10" s="99"/>
    </row>
    <row r="11" spans="1:13" ht="14.2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4.25" hidden="1" customHeight="1" x14ac:dyDescent="0.2">
      <c r="A12" s="68"/>
      <c r="B12" s="142" t="s">
        <v>293</v>
      </c>
      <c r="C12" s="141" t="s">
        <v>294</v>
      </c>
      <c r="D12" s="140" t="s">
        <v>89</v>
      </c>
      <c r="E12" s="145">
        <v>171</v>
      </c>
      <c r="F12" s="120" t="s">
        <v>18</v>
      </c>
      <c r="G12" s="120" t="s">
        <v>295</v>
      </c>
      <c r="H12" s="120" t="s">
        <v>103</v>
      </c>
      <c r="I12" s="144">
        <v>0</v>
      </c>
      <c r="J12" s="143">
        <v>0.16666666666666671</v>
      </c>
      <c r="K12" s="121"/>
      <c r="M12" s="99"/>
    </row>
    <row r="13" spans="1:13" ht="14.25" hidden="1" customHeight="1" x14ac:dyDescent="0.2">
      <c r="A13" s="68"/>
      <c r="B13" s="142" t="s">
        <v>296</v>
      </c>
      <c r="C13" s="141" t="s">
        <v>297</v>
      </c>
      <c r="D13" s="140" t="s">
        <v>89</v>
      </c>
      <c r="E13" s="145">
        <v>172</v>
      </c>
      <c r="F13" s="120" t="s">
        <v>18</v>
      </c>
      <c r="G13" s="120" t="s">
        <v>295</v>
      </c>
      <c r="H13" s="120" t="s">
        <v>103</v>
      </c>
      <c r="I13" s="144">
        <v>0</v>
      </c>
      <c r="J13" s="143">
        <v>0.16666666666666671</v>
      </c>
      <c r="K13" s="121"/>
      <c r="M13" s="99"/>
    </row>
    <row r="14" spans="1:13" ht="14.25" hidden="1" customHeight="1" x14ac:dyDescent="0.2">
      <c r="A14" s="68"/>
      <c r="B14" s="142" t="s">
        <v>298</v>
      </c>
      <c r="C14" s="141" t="s">
        <v>299</v>
      </c>
      <c r="D14" s="140" t="s">
        <v>89</v>
      </c>
      <c r="E14" s="145">
        <v>173</v>
      </c>
      <c r="F14" s="120" t="s">
        <v>18</v>
      </c>
      <c r="G14" s="120" t="s">
        <v>295</v>
      </c>
      <c r="H14" s="120" t="s">
        <v>103</v>
      </c>
      <c r="I14" s="144">
        <v>0</v>
      </c>
      <c r="J14" s="143">
        <v>0.16666666666666671</v>
      </c>
      <c r="K14" s="121"/>
      <c r="M14" s="99"/>
    </row>
    <row r="15" spans="1:13" ht="14.25" hidden="1" customHeight="1" x14ac:dyDescent="0.2">
      <c r="A15" s="68"/>
      <c r="B15" s="142" t="s">
        <v>300</v>
      </c>
      <c r="C15" s="141" t="s">
        <v>301</v>
      </c>
      <c r="D15" s="140" t="s">
        <v>89</v>
      </c>
      <c r="E15" s="145">
        <v>174</v>
      </c>
      <c r="F15" s="120" t="s">
        <v>18</v>
      </c>
      <c r="G15" s="120" t="s">
        <v>295</v>
      </c>
      <c r="H15" s="120" t="s">
        <v>103</v>
      </c>
      <c r="I15" s="144">
        <v>0</v>
      </c>
      <c r="J15" s="143">
        <v>0.16666666666666671</v>
      </c>
      <c r="K15" s="121"/>
      <c r="M15" s="99"/>
    </row>
    <row r="16" spans="1:13" ht="14.25" hidden="1" customHeight="1" x14ac:dyDescent="0.2">
      <c r="A16" s="68"/>
      <c r="B16" s="142" t="s">
        <v>302</v>
      </c>
      <c r="C16" s="141" t="s">
        <v>303</v>
      </c>
      <c r="D16" s="140" t="s">
        <v>89</v>
      </c>
      <c r="E16" s="145">
        <v>175</v>
      </c>
      <c r="F16" s="120" t="s">
        <v>18</v>
      </c>
      <c r="G16" s="120" t="s">
        <v>295</v>
      </c>
      <c r="H16" s="120" t="s">
        <v>103</v>
      </c>
      <c r="I16" s="144">
        <v>0</v>
      </c>
      <c r="J16" s="143">
        <v>0.16666666666666671</v>
      </c>
      <c r="K16" s="121"/>
      <c r="M16" s="99"/>
    </row>
    <row r="17" spans="1:13" ht="14.25" hidden="1" customHeight="1" x14ac:dyDescent="0.2">
      <c r="A17" s="68"/>
      <c r="B17" s="142" t="s">
        <v>304</v>
      </c>
      <c r="C17" s="141" t="s">
        <v>305</v>
      </c>
      <c r="D17" s="140" t="s">
        <v>89</v>
      </c>
      <c r="E17" s="145">
        <v>176</v>
      </c>
      <c r="F17" s="120" t="s">
        <v>18</v>
      </c>
      <c r="G17" s="120" t="s">
        <v>295</v>
      </c>
      <c r="H17" s="120" t="s">
        <v>103</v>
      </c>
      <c r="I17" s="144">
        <v>0</v>
      </c>
      <c r="J17" s="143">
        <v>0.16666666666666671</v>
      </c>
      <c r="K17" s="121">
        <v>0</v>
      </c>
      <c r="M17" s="99"/>
    </row>
    <row r="18" spans="1:13" ht="14.2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4.2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4.2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4.25" hidden="1" customHeight="1" x14ac:dyDescent="0.2">
      <c r="A21" s="68"/>
      <c r="B21" s="137" t="s">
        <v>312</v>
      </c>
      <c r="C21" s="126" t="s">
        <v>313</v>
      </c>
      <c r="D21" s="127" t="s">
        <v>128</v>
      </c>
      <c r="E21" s="145">
        <v>217</v>
      </c>
      <c r="F21" s="128" t="s">
        <v>18</v>
      </c>
      <c r="G21" s="128" t="s">
        <v>295</v>
      </c>
      <c r="H21" s="128" t="s">
        <v>103</v>
      </c>
      <c r="I21" s="129">
        <v>1</v>
      </c>
      <c r="J21" s="149">
        <v>0.16666666666666671</v>
      </c>
      <c r="K21" s="129">
        <v>0.16666666666666671</v>
      </c>
      <c r="M21" s="99"/>
    </row>
    <row r="22" spans="1:13" ht="14.2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4.25" hidden="1" customHeight="1" x14ac:dyDescent="0.2">
      <c r="A23" s="68"/>
      <c r="B23" s="130" t="s">
        <v>316</v>
      </c>
      <c r="C23" s="126" t="s">
        <v>317</v>
      </c>
      <c r="D23" s="127" t="s">
        <v>128</v>
      </c>
      <c r="E23" s="145">
        <v>230</v>
      </c>
      <c r="F23" s="128" t="s">
        <v>18</v>
      </c>
      <c r="G23" s="128" t="s">
        <v>295</v>
      </c>
      <c r="H23" s="128" t="s">
        <v>103</v>
      </c>
      <c r="I23" s="129">
        <v>0.1428571428571429</v>
      </c>
      <c r="J23" s="149">
        <v>0.16666666666666671</v>
      </c>
      <c r="K23" s="131">
        <v>2.3809523809523812E-2</v>
      </c>
      <c r="M23" s="99"/>
    </row>
    <row r="24" spans="1:13" ht="14.25" hidden="1" customHeight="1" x14ac:dyDescent="0.2">
      <c r="A24" s="68"/>
      <c r="B24" s="130" t="s">
        <v>318</v>
      </c>
      <c r="C24" s="126" t="s">
        <v>319</v>
      </c>
      <c r="D24" s="127" t="s">
        <v>128</v>
      </c>
      <c r="E24" s="145">
        <v>231</v>
      </c>
      <c r="F24" s="128" t="s">
        <v>18</v>
      </c>
      <c r="G24" s="128" t="s">
        <v>295</v>
      </c>
      <c r="H24" s="128" t="s">
        <v>103</v>
      </c>
      <c r="I24" s="129">
        <v>0.1428571428571429</v>
      </c>
      <c r="J24" s="149">
        <v>0.16666666666666671</v>
      </c>
      <c r="K24" s="131">
        <v>2.3809523809523812E-2</v>
      </c>
      <c r="M24" s="99"/>
    </row>
    <row r="25" spans="1:13" ht="14.25" hidden="1" customHeight="1" x14ac:dyDescent="0.2">
      <c r="A25" s="68"/>
      <c r="B25" s="130" t="s">
        <v>320</v>
      </c>
      <c r="C25" s="126" t="s">
        <v>321</v>
      </c>
      <c r="D25" s="127" t="s">
        <v>128</v>
      </c>
      <c r="E25" s="145">
        <v>232</v>
      </c>
      <c r="F25" s="128" t="s">
        <v>18</v>
      </c>
      <c r="G25" s="128" t="s">
        <v>295</v>
      </c>
      <c r="H25" s="128" t="s">
        <v>103</v>
      </c>
      <c r="I25" s="129">
        <v>0.1428571428571429</v>
      </c>
      <c r="J25" s="149">
        <v>0.16666666666666671</v>
      </c>
      <c r="K25" s="131">
        <v>2.3809523809523812E-2</v>
      </c>
      <c r="M25" s="99"/>
    </row>
    <row r="26" spans="1:13" ht="14.25" hidden="1" customHeight="1" x14ac:dyDescent="0.2">
      <c r="A26" s="68"/>
      <c r="B26" s="130" t="s">
        <v>322</v>
      </c>
      <c r="C26" s="126" t="s">
        <v>323</v>
      </c>
      <c r="D26" s="127" t="s">
        <v>128</v>
      </c>
      <c r="E26" s="145">
        <v>233</v>
      </c>
      <c r="F26" s="128" t="s">
        <v>18</v>
      </c>
      <c r="G26" s="128" t="s">
        <v>295</v>
      </c>
      <c r="H26" s="128" t="s">
        <v>103</v>
      </c>
      <c r="I26" s="129">
        <v>0.1428571428571429</v>
      </c>
      <c r="J26" s="149">
        <v>0.16666666666666671</v>
      </c>
      <c r="K26" s="131">
        <v>2.3809523809523812E-2</v>
      </c>
      <c r="M26" s="99"/>
    </row>
    <row r="27" spans="1:13" ht="14.25" hidden="1" customHeight="1" x14ac:dyDescent="0.2">
      <c r="A27" s="68"/>
      <c r="B27" s="130" t="s">
        <v>324</v>
      </c>
      <c r="C27" s="126" t="s">
        <v>325</v>
      </c>
      <c r="D27" s="127" t="s">
        <v>128</v>
      </c>
      <c r="E27" s="145">
        <v>234</v>
      </c>
      <c r="F27" s="128" t="s">
        <v>18</v>
      </c>
      <c r="G27" s="128" t="s">
        <v>295</v>
      </c>
      <c r="H27" s="128" t="s">
        <v>103</v>
      </c>
      <c r="I27" s="131">
        <v>0.1428571428571429</v>
      </c>
      <c r="J27" s="149">
        <v>0.16666666666666671</v>
      </c>
      <c r="K27" s="131">
        <v>2.3809523809523812E-2</v>
      </c>
      <c r="M27" s="99"/>
    </row>
    <row r="28" spans="1:13" ht="14.25" hidden="1" customHeight="1" x14ac:dyDescent="0.2">
      <c r="A28" s="68"/>
      <c r="B28" s="130" t="s">
        <v>326</v>
      </c>
      <c r="C28" s="126" t="s">
        <v>327</v>
      </c>
      <c r="D28" s="127" t="s">
        <v>128</v>
      </c>
      <c r="E28" s="145">
        <v>235</v>
      </c>
      <c r="F28" s="128" t="s">
        <v>18</v>
      </c>
      <c r="G28" s="128" t="s">
        <v>295</v>
      </c>
      <c r="H28" s="128" t="s">
        <v>103</v>
      </c>
      <c r="I28" s="129">
        <v>0.1428571428571429</v>
      </c>
      <c r="J28" s="149">
        <v>0.16666666666666671</v>
      </c>
      <c r="K28" s="131">
        <v>2.3809523809523812E-2</v>
      </c>
      <c r="M28" s="99"/>
    </row>
    <row r="29" spans="1:13" ht="14.2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4.25" hidden="1" customHeight="1" x14ac:dyDescent="0.2">
      <c r="A30" s="68"/>
      <c r="B30" s="130" t="s">
        <v>330</v>
      </c>
      <c r="C30" s="126" t="s">
        <v>331</v>
      </c>
      <c r="D30" s="127" t="s">
        <v>128</v>
      </c>
      <c r="E30" s="145">
        <v>237</v>
      </c>
      <c r="F30" s="128" t="s">
        <v>18</v>
      </c>
      <c r="G30" s="128" t="s">
        <v>295</v>
      </c>
      <c r="H30" s="128" t="s">
        <v>103</v>
      </c>
      <c r="I30" s="129">
        <v>0.1428571428571429</v>
      </c>
      <c r="J30" s="149">
        <v>0.16666666666666671</v>
      </c>
      <c r="K30" s="131">
        <v>2.3809523809523812E-2</v>
      </c>
      <c r="M30" s="99"/>
    </row>
    <row r="31" spans="1:13" ht="13.9"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4.2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4.2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4.25" hidden="1" customHeight="1" x14ac:dyDescent="0.2">
      <c r="A34" s="68"/>
      <c r="B34" s="130" t="s">
        <v>338</v>
      </c>
      <c r="C34" s="126" t="s">
        <v>339</v>
      </c>
      <c r="D34" s="127" t="s">
        <v>128</v>
      </c>
      <c r="E34" s="145">
        <v>243</v>
      </c>
      <c r="F34" s="128" t="s">
        <v>18</v>
      </c>
      <c r="G34" s="128" t="s">
        <v>82</v>
      </c>
      <c r="H34" s="128" t="s">
        <v>103</v>
      </c>
      <c r="I34" s="129">
        <v>0.33333333333333343</v>
      </c>
      <c r="J34" s="143">
        <v>0.33333333333333331</v>
      </c>
      <c r="K34" s="131">
        <v>0.1111111111111111</v>
      </c>
      <c r="M34" s="99"/>
    </row>
    <row r="35" spans="1:13" ht="14.25" hidden="1" customHeight="1" x14ac:dyDescent="0.2">
      <c r="A35" s="68"/>
      <c r="B35" s="130" t="s">
        <v>340</v>
      </c>
      <c r="C35" s="126" t="s">
        <v>341</v>
      </c>
      <c r="D35" s="127" t="s">
        <v>128</v>
      </c>
      <c r="E35" s="145">
        <v>244</v>
      </c>
      <c r="F35" s="128" t="s">
        <v>18</v>
      </c>
      <c r="G35" s="128" t="s">
        <v>82</v>
      </c>
      <c r="H35" s="128" t="s">
        <v>103</v>
      </c>
      <c r="I35" s="129">
        <v>0.33333333333333343</v>
      </c>
      <c r="J35" s="143">
        <v>0.33333333333333331</v>
      </c>
      <c r="K35" s="131">
        <v>0.1111111111111111</v>
      </c>
      <c r="M35" s="99"/>
    </row>
    <row r="36" spans="1:13" ht="14.25" hidden="1" customHeight="1" x14ac:dyDescent="0.2">
      <c r="A36" s="68"/>
      <c r="B36" s="130" t="s">
        <v>342</v>
      </c>
      <c r="C36" s="126" t="s">
        <v>343</v>
      </c>
      <c r="D36" s="127" t="s">
        <v>128</v>
      </c>
      <c r="E36" s="145">
        <v>245</v>
      </c>
      <c r="F36" s="128" t="s">
        <v>18</v>
      </c>
      <c r="G36" s="128" t="s">
        <v>82</v>
      </c>
      <c r="H36" s="128" t="s">
        <v>103</v>
      </c>
      <c r="I36" s="129">
        <v>0.33333333333333343</v>
      </c>
      <c r="J36" s="143">
        <v>0.33333333333333331</v>
      </c>
      <c r="K36" s="131">
        <v>0.1111111111111111</v>
      </c>
      <c r="M36" s="99"/>
    </row>
    <row r="37" spans="1:13" ht="14.2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4.25" hidden="1" customHeight="1" x14ac:dyDescent="0.2">
      <c r="A38" s="68"/>
      <c r="B38" s="130" t="s">
        <v>346</v>
      </c>
      <c r="C38" s="126" t="s">
        <v>116</v>
      </c>
      <c r="D38" s="127"/>
      <c r="E38" s="145">
        <v>248</v>
      </c>
      <c r="F38" s="128" t="s">
        <v>18</v>
      </c>
      <c r="G38" s="128" t="s">
        <v>82</v>
      </c>
      <c r="H38" s="128" t="s">
        <v>103</v>
      </c>
      <c r="I38" s="129" t="s">
        <v>116</v>
      </c>
      <c r="J38" s="143">
        <v>0.33333333333333331</v>
      </c>
      <c r="K38" s="128" t="s">
        <v>116</v>
      </c>
      <c r="M38" s="99"/>
    </row>
    <row r="39" spans="1:13" ht="14.2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9" hidden="1" customHeight="1" x14ac:dyDescent="0.2">
      <c r="A40" s="68"/>
      <c r="B40" s="130" t="s">
        <v>349</v>
      </c>
      <c r="C40" s="126" t="s">
        <v>350</v>
      </c>
      <c r="D40" s="127" t="s">
        <v>128</v>
      </c>
      <c r="E40" s="145">
        <v>250</v>
      </c>
      <c r="F40" s="128" t="s">
        <v>18</v>
      </c>
      <c r="G40" s="128" t="s">
        <v>82</v>
      </c>
      <c r="H40" s="128" t="s">
        <v>103</v>
      </c>
      <c r="I40" s="129">
        <v>1</v>
      </c>
      <c r="J40" s="143">
        <v>0.33333333333333331</v>
      </c>
      <c r="K40" s="131">
        <v>0.33333333333333331</v>
      </c>
      <c r="M40" s="99"/>
    </row>
    <row r="41" spans="1:13" ht="14.25" hidden="1" customHeight="1" x14ac:dyDescent="0.2">
      <c r="A41" s="68"/>
      <c r="B41" s="130" t="s">
        <v>351</v>
      </c>
      <c r="C41" s="126" t="s">
        <v>352</v>
      </c>
      <c r="D41" s="127"/>
      <c r="E41" s="145">
        <v>251</v>
      </c>
      <c r="F41" s="128" t="s">
        <v>18</v>
      </c>
      <c r="G41" s="128" t="s">
        <v>82</v>
      </c>
      <c r="H41" s="128" t="s">
        <v>103</v>
      </c>
      <c r="I41" s="129" t="s">
        <v>116</v>
      </c>
      <c r="J41" s="143">
        <v>0.33333333333333331</v>
      </c>
      <c r="K41" s="131" t="s">
        <v>116</v>
      </c>
      <c r="M41" s="99"/>
    </row>
    <row r="42" spans="1:13" ht="14.2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4.2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4.25" hidden="1" customHeight="1" x14ac:dyDescent="0.2">
      <c r="A44" s="68"/>
      <c r="B44" s="130" t="s">
        <v>357</v>
      </c>
      <c r="C44" s="126" t="s">
        <v>358</v>
      </c>
      <c r="D44" s="127" t="s">
        <v>128</v>
      </c>
      <c r="E44" s="145">
        <v>254</v>
      </c>
      <c r="F44" s="128" t="s">
        <v>18</v>
      </c>
      <c r="G44" s="128" t="s">
        <v>82</v>
      </c>
      <c r="H44" s="128" t="s">
        <v>103</v>
      </c>
      <c r="I44" s="129">
        <v>0.125</v>
      </c>
      <c r="J44" s="143">
        <v>0.33333333333333331</v>
      </c>
      <c r="K44" s="131">
        <v>4.1666666666666657E-2</v>
      </c>
      <c r="M44" s="99"/>
    </row>
    <row r="45" spans="1:13" ht="14.25" hidden="1" customHeight="1" x14ac:dyDescent="0.2">
      <c r="A45" s="68"/>
      <c r="B45" s="130" t="s">
        <v>359</v>
      </c>
      <c r="C45" s="126" t="s">
        <v>360</v>
      </c>
      <c r="D45" s="127" t="s">
        <v>128</v>
      </c>
      <c r="E45" s="145">
        <v>255</v>
      </c>
      <c r="F45" s="128" t="s">
        <v>18</v>
      </c>
      <c r="G45" s="128" t="s">
        <v>82</v>
      </c>
      <c r="H45" s="128" t="s">
        <v>103</v>
      </c>
      <c r="I45" s="129">
        <v>0.125</v>
      </c>
      <c r="J45" s="143">
        <v>0.33333333333333331</v>
      </c>
      <c r="K45" s="131">
        <v>4.1666666666666657E-2</v>
      </c>
      <c r="M45" s="99"/>
    </row>
    <row r="46" spans="1:13" ht="14.25" hidden="1" customHeight="1" x14ac:dyDescent="0.2">
      <c r="A46" s="68"/>
      <c r="B46" s="130" t="s">
        <v>361</v>
      </c>
      <c r="C46" s="126" t="s">
        <v>362</v>
      </c>
      <c r="D46" s="127" t="s">
        <v>128</v>
      </c>
      <c r="E46" s="145">
        <v>256</v>
      </c>
      <c r="F46" s="128" t="s">
        <v>18</v>
      </c>
      <c r="G46" s="128" t="s">
        <v>82</v>
      </c>
      <c r="H46" s="128" t="s">
        <v>103</v>
      </c>
      <c r="I46" s="129">
        <v>0.125</v>
      </c>
      <c r="J46" s="143">
        <v>0.33333333333333331</v>
      </c>
      <c r="K46" s="131">
        <v>4.1666666666666657E-2</v>
      </c>
      <c r="M46" s="99"/>
    </row>
    <row r="47" spans="1:13" ht="14.25" hidden="1" customHeight="1" x14ac:dyDescent="0.2">
      <c r="A47" s="68"/>
      <c r="B47" s="130" t="s">
        <v>363</v>
      </c>
      <c r="C47" s="126" t="s">
        <v>364</v>
      </c>
      <c r="D47" s="127" t="s">
        <v>128</v>
      </c>
      <c r="E47" s="145">
        <v>257</v>
      </c>
      <c r="F47" s="128" t="s">
        <v>18</v>
      </c>
      <c r="G47" s="128" t="s">
        <v>82</v>
      </c>
      <c r="H47" s="128" t="s">
        <v>103</v>
      </c>
      <c r="I47" s="129">
        <v>0.125</v>
      </c>
      <c r="J47" s="143">
        <v>0.33333333333333331</v>
      </c>
      <c r="K47" s="131">
        <v>4.1666666666666657E-2</v>
      </c>
      <c r="M47" s="99"/>
    </row>
    <row r="48" spans="1:13" ht="14.25" hidden="1" customHeight="1" x14ac:dyDescent="0.2">
      <c r="A48" s="68"/>
      <c r="B48" s="130" t="s">
        <v>365</v>
      </c>
      <c r="C48" s="126" t="s">
        <v>366</v>
      </c>
      <c r="D48" s="127" t="s">
        <v>128</v>
      </c>
      <c r="E48" s="145">
        <v>258</v>
      </c>
      <c r="F48" s="128" t="s">
        <v>18</v>
      </c>
      <c r="G48" s="128" t="s">
        <v>82</v>
      </c>
      <c r="H48" s="128" t="s">
        <v>103</v>
      </c>
      <c r="I48" s="129">
        <v>0.125</v>
      </c>
      <c r="J48" s="143">
        <v>0.33333333333333331</v>
      </c>
      <c r="K48" s="131">
        <v>4.1666666666666657E-2</v>
      </c>
      <c r="M48" s="99"/>
    </row>
    <row r="49" spans="1:13" ht="14.2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4.25" hidden="1" customHeight="1" x14ac:dyDescent="0.2">
      <c r="A50" s="68"/>
      <c r="B50" s="130" t="s">
        <v>369</v>
      </c>
      <c r="C50" s="126" t="s">
        <v>370</v>
      </c>
      <c r="D50" s="127" t="s">
        <v>128</v>
      </c>
      <c r="E50" s="145">
        <v>260</v>
      </c>
      <c r="F50" s="128" t="s">
        <v>18</v>
      </c>
      <c r="G50" s="128" t="s">
        <v>82</v>
      </c>
      <c r="H50" s="128" t="s">
        <v>103</v>
      </c>
      <c r="I50" s="129">
        <v>0.125</v>
      </c>
      <c r="J50" s="143">
        <v>0.33333333333333331</v>
      </c>
      <c r="K50" s="131">
        <v>4.1666666666666657E-2</v>
      </c>
      <c r="M50" s="99"/>
    </row>
    <row r="51" spans="1:13" ht="14.25" hidden="1" customHeight="1" x14ac:dyDescent="0.2">
      <c r="A51" s="68"/>
      <c r="B51" s="130" t="s">
        <v>371</v>
      </c>
      <c r="C51" s="126" t="s">
        <v>372</v>
      </c>
      <c r="D51" s="127" t="s">
        <v>128</v>
      </c>
      <c r="E51" s="145">
        <v>261</v>
      </c>
      <c r="F51" s="128" t="s">
        <v>18</v>
      </c>
      <c r="G51" s="128" t="s">
        <v>82</v>
      </c>
      <c r="H51" s="128" t="s">
        <v>103</v>
      </c>
      <c r="I51" s="129">
        <v>0.125</v>
      </c>
      <c r="J51" s="143">
        <v>0.33333333333333331</v>
      </c>
      <c r="K51" s="131">
        <v>4.1666666666666657E-2</v>
      </c>
      <c r="M51" s="99"/>
    </row>
    <row r="52" spans="1:13" ht="14.25" hidden="1" customHeight="1" x14ac:dyDescent="0.2">
      <c r="A52" s="68"/>
      <c r="B52" s="130" t="s">
        <v>373</v>
      </c>
      <c r="C52" s="126" t="s">
        <v>374</v>
      </c>
      <c r="D52" s="127" t="s">
        <v>128</v>
      </c>
      <c r="E52" s="145">
        <v>262</v>
      </c>
      <c r="F52" s="128" t="s">
        <v>18</v>
      </c>
      <c r="G52" s="128" t="s">
        <v>82</v>
      </c>
      <c r="H52" s="128" t="s">
        <v>103</v>
      </c>
      <c r="I52" s="129">
        <v>0.125</v>
      </c>
      <c r="J52" s="143">
        <v>0.33333333333333331</v>
      </c>
      <c r="K52" s="131">
        <v>4.1666666666666657E-2</v>
      </c>
      <c r="M52" s="99"/>
    </row>
    <row r="53" spans="1:13" ht="14.2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4.25" hidden="1" customHeight="1" x14ac:dyDescent="0.2">
      <c r="A54" s="68"/>
      <c r="B54" s="137" t="s">
        <v>376</v>
      </c>
      <c r="C54" s="126" t="s">
        <v>377</v>
      </c>
      <c r="D54" s="127"/>
      <c r="E54" s="148">
        <v>264</v>
      </c>
      <c r="F54" s="128" t="s">
        <v>18</v>
      </c>
      <c r="G54" s="128" t="s">
        <v>82</v>
      </c>
      <c r="H54" s="128" t="s">
        <v>103</v>
      </c>
      <c r="I54" s="129" t="s">
        <v>116</v>
      </c>
      <c r="J54" s="151">
        <v>0.33333333333333331</v>
      </c>
      <c r="K54" s="131" t="s">
        <v>116</v>
      </c>
      <c r="M54" s="99"/>
    </row>
    <row r="55" spans="1:13" ht="14.25" hidden="1" customHeight="1" x14ac:dyDescent="0.2">
      <c r="A55" s="68"/>
      <c r="B55" s="137" t="s">
        <v>378</v>
      </c>
      <c r="C55" s="126" t="s">
        <v>379</v>
      </c>
      <c r="D55" s="127" t="s">
        <v>128</v>
      </c>
      <c r="E55" s="145">
        <v>315</v>
      </c>
      <c r="F55" s="128" t="s">
        <v>18</v>
      </c>
      <c r="G55" s="128" t="s">
        <v>380</v>
      </c>
      <c r="H55" s="128" t="s">
        <v>103</v>
      </c>
      <c r="I55" s="129">
        <v>0.33333333333333343</v>
      </c>
      <c r="J55" s="143">
        <v>0.33333333333333331</v>
      </c>
      <c r="K55" s="131">
        <v>0.1111111111111111</v>
      </c>
      <c r="M55" s="99"/>
    </row>
    <row r="56" spans="1:13" ht="14.25" hidden="1" customHeight="1" x14ac:dyDescent="0.2">
      <c r="A56" s="68"/>
      <c r="B56" s="137" t="s">
        <v>381</v>
      </c>
      <c r="C56" s="126" t="s">
        <v>382</v>
      </c>
      <c r="D56" s="127" t="s">
        <v>128</v>
      </c>
      <c r="E56" s="145">
        <v>325</v>
      </c>
      <c r="F56" s="128" t="s">
        <v>18</v>
      </c>
      <c r="G56" s="128" t="s">
        <v>380</v>
      </c>
      <c r="H56" s="128" t="s">
        <v>103</v>
      </c>
      <c r="I56" s="129">
        <v>0.33333333333333343</v>
      </c>
      <c r="J56" s="143">
        <v>0.33333333333333331</v>
      </c>
      <c r="K56" s="131">
        <v>0.1111111111111111</v>
      </c>
      <c r="M56" s="99"/>
    </row>
    <row r="57" spans="1:13" ht="14.25" hidden="1" customHeight="1" x14ac:dyDescent="0.2">
      <c r="A57" s="68"/>
      <c r="B57" s="137" t="s">
        <v>383</v>
      </c>
      <c r="C57" s="126" t="s">
        <v>384</v>
      </c>
      <c r="D57" s="127" t="s">
        <v>128</v>
      </c>
      <c r="E57" s="145">
        <v>326</v>
      </c>
      <c r="F57" s="128" t="s">
        <v>18</v>
      </c>
      <c r="G57" s="128" t="s">
        <v>380</v>
      </c>
      <c r="H57" s="128" t="s">
        <v>103</v>
      </c>
      <c r="I57" s="129">
        <v>0.33333333333333343</v>
      </c>
      <c r="J57" s="143">
        <v>0.33333333333333331</v>
      </c>
      <c r="K57" s="131">
        <v>0.1111111111111111</v>
      </c>
      <c r="M57" s="99"/>
    </row>
    <row r="58" spans="1:13" ht="14.2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4.2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4.2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4.2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9" hidden="1" customHeight="1" x14ac:dyDescent="0.2">
      <c r="A62" s="68"/>
      <c r="B62" s="137" t="s">
        <v>393</v>
      </c>
      <c r="C62" s="126" t="s">
        <v>394</v>
      </c>
      <c r="D62" s="127"/>
      <c r="E62" s="145">
        <v>333</v>
      </c>
      <c r="F62" s="128" t="s">
        <v>18</v>
      </c>
      <c r="G62" s="128" t="s">
        <v>380</v>
      </c>
      <c r="H62" s="128" t="s">
        <v>103</v>
      </c>
      <c r="I62" s="129" t="s">
        <v>116</v>
      </c>
      <c r="J62" s="143">
        <v>0.33333333333333331</v>
      </c>
      <c r="K62" s="131" t="s">
        <v>116</v>
      </c>
      <c r="M62" s="99"/>
    </row>
    <row r="63" spans="1:13" ht="14.25" hidden="1" customHeight="1" x14ac:dyDescent="0.2">
      <c r="A63" s="68"/>
      <c r="B63" s="137" t="s">
        <v>395</v>
      </c>
      <c r="C63" s="126" t="s">
        <v>396</v>
      </c>
      <c r="D63" s="127" t="s">
        <v>128</v>
      </c>
      <c r="E63" s="145">
        <v>334</v>
      </c>
      <c r="F63" s="128" t="s">
        <v>18</v>
      </c>
      <c r="G63" s="128" t="s">
        <v>380</v>
      </c>
      <c r="H63" s="128" t="s">
        <v>103</v>
      </c>
      <c r="I63" s="129">
        <v>0.5</v>
      </c>
      <c r="J63" s="143">
        <v>0.33333333333333331</v>
      </c>
      <c r="K63" s="131">
        <v>0.16666666666666671</v>
      </c>
      <c r="M63" s="99"/>
    </row>
    <row r="64" spans="1:13" ht="14.2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4.2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4.2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4.25" hidden="1" customHeight="1" x14ac:dyDescent="0.2">
      <c r="A67" s="68"/>
      <c r="B67" s="137" t="s">
        <v>403</v>
      </c>
      <c r="C67" s="139" t="s">
        <v>404</v>
      </c>
      <c r="D67" s="127" t="s">
        <v>128</v>
      </c>
      <c r="E67" s="145">
        <v>351</v>
      </c>
      <c r="F67" s="128" t="s">
        <v>18</v>
      </c>
      <c r="G67" s="128" t="s">
        <v>380</v>
      </c>
      <c r="H67" s="128" t="s">
        <v>103</v>
      </c>
      <c r="I67" s="129">
        <v>0.25</v>
      </c>
      <c r="J67" s="143">
        <v>0.33333333333333331</v>
      </c>
      <c r="K67" s="131">
        <v>8.3333333333333329E-2</v>
      </c>
      <c r="M67" s="99"/>
    </row>
    <row r="68" spans="1:13" ht="14.2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4.2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4.2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4.2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4.2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4.25" customHeight="1" x14ac:dyDescent="0.2">
      <c r="A73" s="68"/>
      <c r="C73" s="11"/>
      <c r="D73" s="11"/>
      <c r="E73" s="11"/>
      <c r="J73" s="14"/>
      <c r="K73" s="124"/>
      <c r="M73" s="99"/>
    </row>
    <row r="74" spans="1:13" ht="14.25" customHeight="1" x14ac:dyDescent="0.2">
      <c r="A74" s="68"/>
      <c r="B74" s="6" t="s">
        <v>153</v>
      </c>
      <c r="D74" s="70"/>
      <c r="E74" s="13"/>
      <c r="J74" s="14"/>
      <c r="K74" s="14"/>
      <c r="M74" s="99"/>
    </row>
    <row r="75" spans="1:13" ht="14.25" customHeight="1" thickBot="1" x14ac:dyDescent="0.25">
      <c r="A75" s="68"/>
      <c r="B75" s="11"/>
      <c r="C75" s="11"/>
      <c r="D75" s="70"/>
      <c r="E75" s="13"/>
      <c r="J75" s="14"/>
      <c r="K75" s="14"/>
      <c r="M75" s="99"/>
    </row>
    <row r="76" spans="1:13" ht="45.75" customHeight="1" thickBot="1" x14ac:dyDescent="0.25">
      <c r="A76" s="68"/>
      <c r="C76" s="15" t="s">
        <v>415</v>
      </c>
      <c r="D76" s="16" t="s">
        <v>155</v>
      </c>
      <c r="E76" s="16" t="s">
        <v>156</v>
      </c>
      <c r="F76" s="18" t="s">
        <v>416</v>
      </c>
      <c r="M76" s="99"/>
    </row>
    <row r="77" spans="1:13" ht="26.25" customHeight="1" x14ac:dyDescent="0.2">
      <c r="A77" s="68"/>
      <c r="C77" s="28" t="s">
        <v>417</v>
      </c>
      <c r="D77" s="102">
        <f>I12</f>
        <v>0</v>
      </c>
      <c r="E77" s="102">
        <f t="shared" ref="E77:E82" si="0">1/6</f>
        <v>0.16666666666666666</v>
      </c>
      <c r="F77" s="103">
        <f>E77*D77</f>
        <v>0</v>
      </c>
      <c r="M77" s="99"/>
    </row>
    <row r="78" spans="1:13" ht="26.25" customHeight="1" x14ac:dyDescent="0.2">
      <c r="A78" s="68"/>
      <c r="C78" s="28" t="s">
        <v>418</v>
      </c>
      <c r="D78" s="102">
        <f>I13</f>
        <v>0</v>
      </c>
      <c r="E78" s="102">
        <f t="shared" si="0"/>
        <v>0.16666666666666666</v>
      </c>
      <c r="F78" s="103">
        <f t="shared" ref="F78:F82" si="1">E78*D78</f>
        <v>0</v>
      </c>
      <c r="M78" s="99"/>
    </row>
    <row r="79" spans="1:13" ht="31.5" x14ac:dyDescent="0.2">
      <c r="A79" s="68"/>
      <c r="C79" s="28" t="s">
        <v>419</v>
      </c>
      <c r="D79" s="102">
        <f>SUM(I14:I16)</f>
        <v>0</v>
      </c>
      <c r="E79" s="102">
        <f t="shared" si="0"/>
        <v>0.16666666666666666</v>
      </c>
      <c r="F79" s="103">
        <f t="shared" si="1"/>
        <v>0</v>
      </c>
      <c r="M79" s="99"/>
    </row>
    <row r="80" spans="1:13" ht="26.25" customHeight="1" x14ac:dyDescent="0.2">
      <c r="A80" s="68"/>
      <c r="C80" s="28" t="s">
        <v>420</v>
      </c>
      <c r="D80" s="102">
        <f>I17</f>
        <v>0</v>
      </c>
      <c r="E80" s="102">
        <f t="shared" si="0"/>
        <v>0.16666666666666666</v>
      </c>
      <c r="F80" s="103">
        <f t="shared" si="1"/>
        <v>0</v>
      </c>
      <c r="M80" s="99"/>
    </row>
    <row r="81" spans="1:13" ht="26.25" customHeight="1" x14ac:dyDescent="0.2">
      <c r="A81" s="68"/>
      <c r="C81" s="28" t="s">
        <v>421</v>
      </c>
      <c r="D81" s="102">
        <f>SUM(I18:I22)</f>
        <v>1</v>
      </c>
      <c r="E81" s="102">
        <f t="shared" si="0"/>
        <v>0.16666666666666666</v>
      </c>
      <c r="F81" s="103">
        <f t="shared" si="1"/>
        <v>0.16666666666666666</v>
      </c>
      <c r="M81" s="99"/>
    </row>
    <row r="82" spans="1:13" ht="26.25" customHeight="1" thickBot="1" x14ac:dyDescent="0.25">
      <c r="A82" s="68"/>
      <c r="C82" s="19" t="s">
        <v>422</v>
      </c>
      <c r="D82" s="10">
        <f>SUM(I23:I33)</f>
        <v>1.0000000000000004</v>
      </c>
      <c r="E82" s="102">
        <f t="shared" si="0"/>
        <v>0.16666666666666666</v>
      </c>
      <c r="F82" s="103">
        <f t="shared" si="1"/>
        <v>0.16666666666666674</v>
      </c>
      <c r="M82" s="99"/>
    </row>
    <row r="83" spans="1:13" ht="26.25" customHeight="1" thickBot="1" x14ac:dyDescent="0.25">
      <c r="A83" s="68"/>
      <c r="C83" s="220" t="s">
        <v>162</v>
      </c>
      <c r="D83" s="227"/>
      <c r="E83" s="228"/>
      <c r="F83" s="25">
        <f>SUM(F77:F82)</f>
        <v>0.33333333333333337</v>
      </c>
      <c r="M83" s="99"/>
    </row>
    <row r="84" spans="1:13" ht="14.25" customHeight="1" x14ac:dyDescent="0.2">
      <c r="A84" s="68"/>
      <c r="M84" s="99"/>
    </row>
    <row r="85" spans="1:13" ht="14.25" customHeight="1" x14ac:dyDescent="0.2">
      <c r="A85" s="68"/>
      <c r="M85" s="99"/>
    </row>
    <row r="86" spans="1:13" ht="14.25" customHeight="1" thickBot="1" x14ac:dyDescent="0.25">
      <c r="A86" s="68"/>
      <c r="M86" s="99"/>
    </row>
    <row r="87" spans="1:13" ht="33.75" customHeight="1" thickBot="1" x14ac:dyDescent="0.25">
      <c r="A87" s="68"/>
      <c r="C87" s="27" t="s">
        <v>423</v>
      </c>
      <c r="D87" s="72" t="s">
        <v>155</v>
      </c>
      <c r="E87" s="72" t="s">
        <v>156</v>
      </c>
      <c r="F87" s="73" t="s">
        <v>424</v>
      </c>
      <c r="M87" s="99"/>
    </row>
    <row r="88" spans="1:13" ht="36.75" customHeight="1" x14ac:dyDescent="0.2">
      <c r="A88" s="68"/>
      <c r="C88" s="28" t="s">
        <v>425</v>
      </c>
      <c r="D88" s="102">
        <f>SUM(I34:I39)</f>
        <v>1.0000000000000002</v>
      </c>
      <c r="E88" s="102">
        <f>1/3</f>
        <v>0.33333333333333331</v>
      </c>
      <c r="F88" s="103">
        <f t="shared" ref="F88:F90" si="2">E88*D88</f>
        <v>0.33333333333333337</v>
      </c>
      <c r="M88" s="99"/>
    </row>
    <row r="89" spans="1:13" ht="33.75" customHeight="1" x14ac:dyDescent="0.2">
      <c r="A89" s="68"/>
      <c r="C89" s="28" t="s">
        <v>426</v>
      </c>
      <c r="D89" s="102">
        <f>SUM(I40:I43)</f>
        <v>1</v>
      </c>
      <c r="E89" s="102">
        <f t="shared" ref="E89:E90" si="3">1/3</f>
        <v>0.33333333333333331</v>
      </c>
      <c r="F89" s="103">
        <f t="shared" si="2"/>
        <v>0.33333333333333331</v>
      </c>
      <c r="M89" s="99"/>
    </row>
    <row r="90" spans="1:13" ht="36.75" customHeight="1" thickBot="1" x14ac:dyDescent="0.25">
      <c r="A90" s="68"/>
      <c r="C90" s="28" t="s">
        <v>427</v>
      </c>
      <c r="D90" s="102">
        <f>SUM(I44:I54)</f>
        <v>1</v>
      </c>
      <c r="E90" s="102">
        <f t="shared" si="3"/>
        <v>0.33333333333333331</v>
      </c>
      <c r="F90" s="103">
        <f t="shared" si="2"/>
        <v>0.33333333333333331</v>
      </c>
      <c r="M90" s="99"/>
    </row>
    <row r="91" spans="1:13" ht="27" customHeight="1" thickBot="1" x14ac:dyDescent="0.25">
      <c r="A91" s="68"/>
      <c r="C91" s="214" t="s">
        <v>162</v>
      </c>
      <c r="D91" s="227"/>
      <c r="E91" s="228"/>
      <c r="F91" s="31">
        <f>SUM(F88:F90)</f>
        <v>1</v>
      </c>
      <c r="M91" s="99"/>
    </row>
    <row r="92" spans="1:13" ht="27" customHeight="1" x14ac:dyDescent="0.2">
      <c r="A92" s="68"/>
      <c r="M92" s="99"/>
    </row>
    <row r="93" spans="1:13" ht="27" customHeight="1" x14ac:dyDescent="0.2">
      <c r="A93" s="68"/>
      <c r="M93" s="99"/>
    </row>
    <row r="94" spans="1:13" ht="14.25" customHeight="1" thickBot="1" x14ac:dyDescent="0.25">
      <c r="A94" s="68"/>
      <c r="M94" s="99"/>
    </row>
    <row r="95" spans="1:13" ht="33.75" customHeight="1" thickBot="1" x14ac:dyDescent="0.25">
      <c r="A95" s="68"/>
      <c r="C95" s="110" t="s">
        <v>428</v>
      </c>
      <c r="D95" s="111" t="s">
        <v>155</v>
      </c>
      <c r="E95" s="111" t="s">
        <v>156</v>
      </c>
      <c r="F95" s="112" t="s">
        <v>429</v>
      </c>
      <c r="M95" s="99"/>
    </row>
    <row r="96" spans="1:13" ht="27" customHeight="1" x14ac:dyDescent="0.2">
      <c r="A96" s="68"/>
      <c r="C96" s="113" t="s">
        <v>430</v>
      </c>
      <c r="D96" s="102">
        <f>SUM(I55:I61)</f>
        <v>1.0000000000000002</v>
      </c>
      <c r="E96" s="102">
        <f>1/3</f>
        <v>0.33333333333333331</v>
      </c>
      <c r="F96" s="114">
        <f t="shared" ref="F96:F97" si="4">E96*D96</f>
        <v>0.33333333333333337</v>
      </c>
      <c r="M96" s="99"/>
    </row>
    <row r="97" spans="1:13" ht="37.5" customHeight="1" x14ac:dyDescent="0.2">
      <c r="A97" s="68"/>
      <c r="C97" s="115" t="s">
        <v>431</v>
      </c>
      <c r="D97" s="102">
        <f>SUM(I62:I66)</f>
        <v>0.5</v>
      </c>
      <c r="E97" s="102">
        <f t="shared" ref="E97:E98" si="5">1/3</f>
        <v>0.33333333333333331</v>
      </c>
      <c r="F97" s="114">
        <f t="shared" si="4"/>
        <v>0.16666666666666666</v>
      </c>
      <c r="M97" s="99"/>
    </row>
    <row r="98" spans="1:13" ht="37.5" customHeight="1" thickBot="1" x14ac:dyDescent="0.25">
      <c r="A98" s="68"/>
      <c r="C98" s="116" t="s">
        <v>432</v>
      </c>
      <c r="D98" s="117">
        <f>SUM(I67:I72)</f>
        <v>0.25</v>
      </c>
      <c r="E98" s="118">
        <f t="shared" si="5"/>
        <v>0.33333333333333331</v>
      </c>
      <c r="F98" s="119">
        <f>E98*D98</f>
        <v>8.3333333333333329E-2</v>
      </c>
      <c r="M98" s="99"/>
    </row>
    <row r="99" spans="1:13" ht="27" customHeight="1" thickBot="1" x14ac:dyDescent="0.25">
      <c r="A99" s="68"/>
      <c r="C99" s="229" t="s">
        <v>162</v>
      </c>
      <c r="D99" s="230"/>
      <c r="E99" s="231"/>
      <c r="F99" s="109">
        <f>SUM(F96:F98)</f>
        <v>0.58333333333333337</v>
      </c>
      <c r="M99" s="99"/>
    </row>
    <row r="100" spans="1:13" ht="14.25" customHeight="1" thickBot="1" x14ac:dyDescent="0.25">
      <c r="A100" s="68"/>
      <c r="M100" s="99"/>
    </row>
    <row r="101" spans="1:13" ht="29.25" customHeight="1" thickBot="1" x14ac:dyDescent="0.25">
      <c r="A101" s="68"/>
      <c r="C101" s="211" t="s">
        <v>168</v>
      </c>
      <c r="D101" s="227"/>
      <c r="E101" s="228"/>
      <c r="F101" s="76">
        <f>(F83*(1/3))+(F91*(1/3)+(F99*(1/3)))</f>
        <v>0.63888888888888895</v>
      </c>
      <c r="M101" s="99"/>
    </row>
    <row r="102" spans="1:13" ht="14.25" customHeight="1" x14ac:dyDescent="0.2">
      <c r="A102" s="68"/>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6.149999999999999" customHeight="1" x14ac:dyDescent="0.2">
      <c r="A109" s="68"/>
      <c r="C109" s="96" t="s">
        <v>433</v>
      </c>
      <c r="D109" s="97"/>
      <c r="E109" s="97"/>
      <c r="F109" s="97"/>
      <c r="G109" s="97"/>
      <c r="H109" s="97"/>
      <c r="I109" s="97"/>
      <c r="J109" s="98"/>
      <c r="M109" s="99"/>
    </row>
    <row r="110" spans="1:13" ht="14.25" customHeight="1" x14ac:dyDescent="0.2">
      <c r="A110" s="68"/>
      <c r="C110" s="89" t="s">
        <v>39</v>
      </c>
      <c r="D110" s="82"/>
      <c r="E110" s="82"/>
      <c r="F110" s="82"/>
      <c r="G110" s="82"/>
      <c r="H110" s="82"/>
      <c r="I110" s="82"/>
      <c r="J110" s="88"/>
      <c r="M110" s="99"/>
    </row>
    <row r="111" spans="1:13" ht="14.25" customHeight="1" x14ac:dyDescent="0.2">
      <c r="A111" s="68"/>
      <c r="C111" s="89" t="s">
        <v>434</v>
      </c>
      <c r="D111" s="82"/>
      <c r="E111" s="82"/>
      <c r="F111" s="82"/>
      <c r="G111" s="82"/>
      <c r="H111" s="82"/>
      <c r="I111" s="82"/>
      <c r="J111" s="88"/>
      <c r="M111" s="99"/>
    </row>
    <row r="112" spans="1:13" ht="14.25" customHeight="1" x14ac:dyDescent="0.2">
      <c r="A112" s="68"/>
      <c r="C112" s="100" t="s">
        <v>41</v>
      </c>
      <c r="D112" s="91"/>
      <c r="E112" s="91"/>
      <c r="F112" s="91"/>
      <c r="G112" s="91"/>
      <c r="H112" s="91"/>
      <c r="I112" s="91"/>
      <c r="J112" s="101"/>
      <c r="M112" s="99"/>
    </row>
    <row r="113" spans="1:13" ht="14.25" customHeight="1" x14ac:dyDescent="0.2">
      <c r="A113" s="68"/>
      <c r="M113" s="99"/>
    </row>
    <row r="114" spans="1:13" ht="14.25" customHeight="1" x14ac:dyDescent="0.2">
      <c r="A114" s="68"/>
      <c r="M114" s="99"/>
    </row>
    <row r="115" spans="1:13" ht="14.25" customHeight="1" x14ac:dyDescent="0.2">
      <c r="A115" s="68"/>
      <c r="M115" s="99"/>
    </row>
    <row r="116" spans="1:13" ht="14.25" customHeight="1" thickBot="1" x14ac:dyDescent="0.25">
      <c r="A116" s="104"/>
      <c r="B116" s="105"/>
      <c r="C116" s="105"/>
      <c r="D116" s="105"/>
      <c r="E116" s="105"/>
      <c r="F116" s="105"/>
      <c r="G116" s="105"/>
      <c r="H116" s="105"/>
      <c r="I116" s="105"/>
      <c r="J116" s="105"/>
      <c r="K116" s="105"/>
      <c r="L116" s="105"/>
      <c r="M116" s="106"/>
    </row>
    <row r="117" spans="1:13" ht="14.25" customHeight="1" x14ac:dyDescent="0.2"/>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sheetData>
  <sheetProtection algorithmName="SHA-512" hashValue="gmQeSvoIJAN5l0sQS5QjrChCUiIeMM0f9+wjmSzIeeORg08zOvmrUvRMisY3WkHDIzjlHokpfIRPPiRRYq0yeg==" saltValue="vDxGFUR4KG0olsVYUIHR2Q==" spinCount="100000" sheet="1" objects="1" scenarios="1"/>
  <mergeCells count="12">
    <mergeCell ref="C101:E101"/>
    <mergeCell ref="C91:E91"/>
    <mergeCell ref="C99:E99"/>
    <mergeCell ref="A6:M6"/>
    <mergeCell ref="A1:M1"/>
    <mergeCell ref="A2:M2"/>
    <mergeCell ref="A5:M5"/>
    <mergeCell ref="A3:M3"/>
    <mergeCell ref="A4:M4"/>
    <mergeCell ref="A7:M8"/>
    <mergeCell ref="A9:M9"/>
    <mergeCell ref="C83:E83"/>
  </mergeCells>
  <phoneticPr fontId="22" type="noConversion"/>
  <hyperlinks>
    <hyperlink ref="B74" location="'A. Resultado Global'!A1" display="Volver al resultado global" xr:uid="{993376DB-E23B-4AB1-B97E-35FE749E0F1D}"/>
  </hyperlinks>
  <pageMargins left="0.7" right="0.7" top="0.75" bottom="0.75" header="0" footer="0"/>
  <pageSetup scale="45" orientation="landscape" r:id="rId1"/>
  <ignoredErrors>
    <ignoredError sqref="D79"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2" zoomScaleNormal="100" zoomScaleSheetLayoutView="100" workbookViewId="0">
      <selection activeCell="D79" activeCellId="1" sqref="D69:D72 D79:D82"/>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98"/>
      <c r="C1" s="198"/>
      <c r="D1" s="198"/>
      <c r="E1" s="198"/>
      <c r="F1" s="198"/>
      <c r="G1" s="198"/>
      <c r="H1" s="198"/>
      <c r="I1" s="198"/>
      <c r="J1" s="198"/>
      <c r="K1" s="198"/>
      <c r="L1" s="198"/>
      <c r="M1" s="199"/>
    </row>
    <row r="2" spans="1:13" ht="16.899999999999999" customHeight="1" x14ac:dyDescent="0.3">
      <c r="A2" s="185" t="s">
        <v>0</v>
      </c>
      <c r="B2" s="186"/>
      <c r="C2" s="186"/>
      <c r="D2" s="186"/>
      <c r="E2" s="186"/>
      <c r="F2" s="186"/>
      <c r="G2" s="186"/>
      <c r="H2" s="186"/>
      <c r="I2" s="186"/>
      <c r="J2" s="186"/>
      <c r="K2" s="186"/>
      <c r="L2" s="186"/>
      <c r="M2" s="200"/>
    </row>
    <row r="3" spans="1:13" ht="16.899999999999999" customHeight="1" x14ac:dyDescent="0.3">
      <c r="A3" s="185" t="s">
        <v>1</v>
      </c>
      <c r="B3" s="186"/>
      <c r="C3" s="186"/>
      <c r="D3" s="186"/>
      <c r="E3" s="186"/>
      <c r="F3" s="186"/>
      <c r="G3" s="186"/>
      <c r="H3" s="186"/>
      <c r="I3" s="186"/>
      <c r="J3" s="186"/>
      <c r="K3" s="186"/>
      <c r="L3" s="186"/>
      <c r="M3" s="200"/>
    </row>
    <row r="4" spans="1:13" ht="16.899999999999999" customHeight="1" x14ac:dyDescent="0.3">
      <c r="A4" s="185" t="s">
        <v>2</v>
      </c>
      <c r="B4" s="186"/>
      <c r="C4" s="186"/>
      <c r="D4" s="186"/>
      <c r="E4" s="186"/>
      <c r="F4" s="186"/>
      <c r="G4" s="186"/>
      <c r="H4" s="186"/>
      <c r="I4" s="186"/>
      <c r="J4" s="186"/>
      <c r="K4" s="186"/>
      <c r="L4" s="186"/>
      <c r="M4" s="200"/>
    </row>
    <row r="5" spans="1:13" ht="16.899999999999999" customHeight="1" x14ac:dyDescent="0.3">
      <c r="A5" s="185">
        <v>2025</v>
      </c>
      <c r="B5" s="186"/>
      <c r="C5" s="186"/>
      <c r="D5" s="186"/>
      <c r="E5" s="186"/>
      <c r="F5" s="186"/>
      <c r="G5" s="186"/>
      <c r="H5" s="186"/>
      <c r="I5" s="186"/>
      <c r="J5" s="186"/>
      <c r="K5" s="186"/>
      <c r="L5" s="186"/>
      <c r="M5" s="200"/>
    </row>
    <row r="6" spans="1:13" ht="14.25" customHeight="1" x14ac:dyDescent="0.25">
      <c r="A6" s="190"/>
      <c r="B6" s="191"/>
      <c r="C6" s="191"/>
      <c r="D6" s="191"/>
      <c r="E6" s="191"/>
      <c r="F6" s="191"/>
      <c r="G6" s="191"/>
      <c r="H6" s="191"/>
      <c r="I6" s="191"/>
      <c r="J6" s="191"/>
      <c r="K6" s="191"/>
      <c r="L6" s="191"/>
      <c r="M6" s="192"/>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c r="E18" s="145">
        <v>395</v>
      </c>
      <c r="F18" s="128" t="s">
        <v>21</v>
      </c>
      <c r="G18" s="128" t="s">
        <v>85</v>
      </c>
      <c r="H18" s="128" t="s">
        <v>103</v>
      </c>
      <c r="I18" s="129" t="s">
        <v>116</v>
      </c>
      <c r="J18" s="143">
        <v>0.25</v>
      </c>
      <c r="K18" s="129" t="s">
        <v>116</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c r="E21" s="145">
        <v>401</v>
      </c>
      <c r="F21" s="128" t="s">
        <v>21</v>
      </c>
      <c r="G21" s="128" t="s">
        <v>85</v>
      </c>
      <c r="H21" s="128" t="s">
        <v>103</v>
      </c>
      <c r="I21" s="129" t="s">
        <v>116</v>
      </c>
      <c r="J21" s="143">
        <v>0.25</v>
      </c>
      <c r="K21" s="129" t="s">
        <v>116</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c r="E24" s="145">
        <v>407</v>
      </c>
      <c r="F24" s="128" t="s">
        <v>21</v>
      </c>
      <c r="G24" s="128" t="s">
        <v>85</v>
      </c>
      <c r="H24" s="128" t="s">
        <v>103</v>
      </c>
      <c r="I24" s="129" t="s">
        <v>116</v>
      </c>
      <c r="J24" s="143">
        <v>0.25</v>
      </c>
      <c r="K24" s="129" t="s">
        <v>116</v>
      </c>
      <c r="M24" s="37"/>
    </row>
    <row r="25" spans="1:13" ht="14.25" hidden="1" customHeight="1" x14ac:dyDescent="0.25">
      <c r="A25" s="40"/>
      <c r="B25" s="137" t="s">
        <v>463</v>
      </c>
      <c r="C25" s="126" t="s">
        <v>464</v>
      </c>
      <c r="D25" s="127" t="s">
        <v>128</v>
      </c>
      <c r="E25" s="145">
        <v>409</v>
      </c>
      <c r="F25" s="128" t="s">
        <v>21</v>
      </c>
      <c r="G25" s="128" t="s">
        <v>85</v>
      </c>
      <c r="H25" s="128" t="s">
        <v>103</v>
      </c>
      <c r="I25" s="129">
        <v>0.16666666666666671</v>
      </c>
      <c r="J25" s="143">
        <v>0.25</v>
      </c>
      <c r="K25" s="129">
        <v>4.1666666666666671E-2</v>
      </c>
      <c r="M25" s="37"/>
    </row>
    <row r="26" spans="1:13" ht="14.25" hidden="1" customHeight="1" x14ac:dyDescent="0.25">
      <c r="A26" s="40"/>
      <c r="B26" s="137" t="s">
        <v>465</v>
      </c>
      <c r="C26" s="126" t="s">
        <v>466</v>
      </c>
      <c r="D26" s="127" t="s">
        <v>128</v>
      </c>
      <c r="E26" s="145">
        <v>411</v>
      </c>
      <c r="F26" s="128" t="s">
        <v>21</v>
      </c>
      <c r="G26" s="128" t="s">
        <v>85</v>
      </c>
      <c r="H26" s="128" t="s">
        <v>103</v>
      </c>
      <c r="I26" s="129">
        <v>0.16666666666666671</v>
      </c>
      <c r="J26" s="143">
        <v>0.25</v>
      </c>
      <c r="K26" s="129">
        <v>4.1666666666666671E-2</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t="s">
        <v>128</v>
      </c>
      <c r="E28" s="145">
        <v>414</v>
      </c>
      <c r="F28" s="128" t="s">
        <v>21</v>
      </c>
      <c r="G28" s="128" t="s">
        <v>85</v>
      </c>
      <c r="H28" s="128" t="s">
        <v>103</v>
      </c>
      <c r="I28" s="129">
        <v>0.16666666666666671</v>
      </c>
      <c r="J28" s="143">
        <v>0.25</v>
      </c>
      <c r="K28" s="129">
        <v>4.1666666666666671E-2</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0.33333333333333343</v>
      </c>
      <c r="J30" s="143">
        <v>0.25</v>
      </c>
      <c r="K30" s="129">
        <v>8.3333333333333343E-2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t="s">
        <v>128</v>
      </c>
      <c r="E33" s="145">
        <v>420</v>
      </c>
      <c r="F33" s="128" t="s">
        <v>21</v>
      </c>
      <c r="G33" s="128" t="s">
        <v>85</v>
      </c>
      <c r="H33" s="128" t="s">
        <v>103</v>
      </c>
      <c r="I33" s="129">
        <v>0.33333333333333343</v>
      </c>
      <c r="J33" s="143">
        <v>0.25</v>
      </c>
      <c r="K33" s="129">
        <v>8.3333333333333343E-2</v>
      </c>
      <c r="M33" s="37"/>
    </row>
    <row r="34" spans="1:13" ht="14.25" hidden="1" customHeight="1" x14ac:dyDescent="0.25">
      <c r="A34" s="40"/>
      <c r="B34" s="137" t="s">
        <v>481</v>
      </c>
      <c r="C34" s="126" t="s">
        <v>482</v>
      </c>
      <c r="D34" s="127" t="s">
        <v>128</v>
      </c>
      <c r="E34" s="145">
        <v>421</v>
      </c>
      <c r="F34" s="128" t="s">
        <v>21</v>
      </c>
      <c r="G34" s="128" t="s">
        <v>85</v>
      </c>
      <c r="H34" s="128" t="s">
        <v>103</v>
      </c>
      <c r="I34" s="129">
        <v>0.33333333333333343</v>
      </c>
      <c r="J34" s="143">
        <v>0.25</v>
      </c>
      <c r="K34" s="129">
        <v>8.3333333333333343E-2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0.33334999999999998</v>
      </c>
      <c r="J37" s="121">
        <v>0.25</v>
      </c>
      <c r="K37" s="129">
        <v>8.3337500000000009E-2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t="s">
        <v>128</v>
      </c>
      <c r="E39" s="145">
        <v>428</v>
      </c>
      <c r="F39" s="128" t="s">
        <v>21</v>
      </c>
      <c r="G39" s="128" t="s">
        <v>86</v>
      </c>
      <c r="H39" s="128" t="s">
        <v>103</v>
      </c>
      <c r="I39" s="129">
        <v>0.33334999999999998</v>
      </c>
      <c r="J39" s="121">
        <v>0.25</v>
      </c>
      <c r="K39" s="129">
        <v>8.3337500000000009E-2</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t="s">
        <v>128</v>
      </c>
      <c r="E42" s="148">
        <v>431</v>
      </c>
      <c r="F42" s="128" t="s">
        <v>21</v>
      </c>
      <c r="G42" s="128" t="s">
        <v>86</v>
      </c>
      <c r="H42" s="128" t="s">
        <v>103</v>
      </c>
      <c r="I42" s="129">
        <v>0.125</v>
      </c>
      <c r="J42" s="167">
        <v>0.25</v>
      </c>
      <c r="K42" s="129">
        <v>3.125E-2</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t="s">
        <v>128</v>
      </c>
      <c r="E50" s="145">
        <v>447</v>
      </c>
      <c r="F50" s="128" t="s">
        <v>21</v>
      </c>
      <c r="G50" s="128" t="s">
        <v>86</v>
      </c>
      <c r="H50" s="128" t="s">
        <v>103</v>
      </c>
      <c r="I50" s="129">
        <v>0.125</v>
      </c>
      <c r="J50" s="121">
        <v>0.25</v>
      </c>
      <c r="K50" s="129">
        <v>3.125E-2</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t="s">
        <v>128</v>
      </c>
      <c r="E52" s="145">
        <v>451</v>
      </c>
      <c r="F52" s="128" t="s">
        <v>21</v>
      </c>
      <c r="G52" s="128" t="s">
        <v>86</v>
      </c>
      <c r="H52" s="128" t="s">
        <v>103</v>
      </c>
      <c r="I52" s="129">
        <v>0.125</v>
      </c>
      <c r="J52" s="121">
        <v>0.25</v>
      </c>
      <c r="K52" s="129">
        <v>3.125E-2</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c r="E54" s="145">
        <v>455</v>
      </c>
      <c r="F54" s="128" t="s">
        <v>21</v>
      </c>
      <c r="G54" s="128" t="s">
        <v>86</v>
      </c>
      <c r="H54" s="128" t="s">
        <v>103</v>
      </c>
      <c r="I54" s="129" t="s">
        <v>116</v>
      </c>
      <c r="J54" s="121">
        <v>0.25</v>
      </c>
      <c r="K54" s="129" t="s">
        <v>116</v>
      </c>
      <c r="M54" s="37"/>
    </row>
    <row r="55" spans="1:13" ht="14.25" hidden="1" customHeight="1" x14ac:dyDescent="0.25">
      <c r="A55" s="40"/>
      <c r="B55" s="137" t="s">
        <v>523</v>
      </c>
      <c r="C55" s="126" t="s">
        <v>524</v>
      </c>
      <c r="D55" s="127" t="s">
        <v>128</v>
      </c>
      <c r="E55" s="145">
        <v>457</v>
      </c>
      <c r="F55" s="128" t="s">
        <v>21</v>
      </c>
      <c r="G55" s="128" t="s">
        <v>86</v>
      </c>
      <c r="H55" s="128" t="s">
        <v>103</v>
      </c>
      <c r="I55" s="129">
        <v>0.125</v>
      </c>
      <c r="J55" s="121">
        <v>0.25</v>
      </c>
      <c r="K55" s="129">
        <v>3.125E-2</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1.0000000000000002</v>
      </c>
      <c r="E70" s="29">
        <f t="shared" si="0"/>
        <v>0.25</v>
      </c>
      <c r="F70" s="30">
        <f t="shared" si="1"/>
        <v>0.25000000000000006</v>
      </c>
      <c r="M70" s="37"/>
    </row>
    <row r="71" spans="1:13" ht="26.25" customHeight="1" x14ac:dyDescent="0.25">
      <c r="A71" s="40"/>
      <c r="B71" s="34"/>
      <c r="C71" s="28" t="s">
        <v>546</v>
      </c>
      <c r="D71" s="29">
        <f>SUM(I30:I36)</f>
        <v>1.0000000000000002</v>
      </c>
      <c r="E71" s="29">
        <f t="shared" si="0"/>
        <v>0.25</v>
      </c>
      <c r="F71" s="30">
        <f t="shared" si="1"/>
        <v>0.25000000000000006</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0.62500000000000011</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0.66669999999999996</v>
      </c>
      <c r="E79" s="29">
        <f t="shared" ref="E79:E82" si="2">1/4</f>
        <v>0.25</v>
      </c>
      <c r="F79" s="30">
        <f>E79*D79</f>
        <v>0.16667499999999999</v>
      </c>
      <c r="M79" s="37"/>
    </row>
    <row r="80" spans="1:13" ht="31.5" x14ac:dyDescent="0.25">
      <c r="A80" s="40"/>
      <c r="B80" s="34"/>
      <c r="C80" s="28" t="s">
        <v>550</v>
      </c>
      <c r="D80" s="29">
        <f>SUM(I42:I55)</f>
        <v>0.5</v>
      </c>
      <c r="E80" s="29">
        <f>1/4</f>
        <v>0.25</v>
      </c>
      <c r="F80" s="30">
        <f>E80*D80</f>
        <v>0.125</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0.29167500000000002</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0.45833750000000006</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YlRDTAXUjg4JnOhgvs6Uri+SEObkGy4w5Azwq8rt04mcqX3rTLXVcIcZVUCe6o4PkVV8R3ARJQ66eEBcLBtofw==" saltValue="Q260/+bhB4i+Btlu66CgPA=="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2026-01-21T20:55:58Z</dcterms:modified>
  <cp:category/>
  <cp:contentStatus/>
</cp:coreProperties>
</file>