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9823FF43-D419-497C-9064-9C026D49945A}" xr6:coauthVersionLast="47" xr6:coauthVersionMax="47" xr10:uidLastSave="{00000000-0000-0000-0000-000000000000}"/>
  <workbookProtection workbookAlgorithmName="SHA-512" workbookHashValue="diQU45GtW3COWg7CdlJ+6ajevhzEnqRKJLZ5KYDddgqRcw/nHCugE+MSB9V/hHfEX1uV+CKOHQt7oSEPXxo05w==" workbookSaltValue="F3xbJEYZgaBQfTamr6+s4w=="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estadística'!$A$1:$M$117</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F73" i="7" l="1"/>
  <c r="D45" i="4"/>
  <c r="D44" i="4"/>
  <c r="D43" i="4"/>
  <c r="D42" i="4"/>
  <c r="D81" i="7"/>
  <c r="D82" i="7"/>
  <c r="D79" i="7"/>
  <c r="D72" i="7"/>
  <c r="D99" i="6"/>
  <c r="D98" i="6"/>
  <c r="D97" i="6"/>
  <c r="D91" i="6"/>
  <c r="D80" i="6"/>
  <c r="D83" i="6"/>
  <c r="D82" i="6"/>
  <c r="D81" i="6"/>
  <c r="D79" i="6"/>
  <c r="D78" i="6"/>
  <c r="D80" i="5" l="1"/>
  <c r="E79" i="5"/>
  <c r="E80" i="5"/>
  <c r="E81" i="5"/>
  <c r="E82" i="5"/>
  <c r="E83" i="5"/>
  <c r="E78" i="5"/>
  <c r="D83" i="5"/>
  <c r="F83" i="5" s="1"/>
  <c r="D82" i="5"/>
  <c r="F82" i="5" s="1"/>
  <c r="D81" i="5"/>
  <c r="D79" i="5"/>
  <c r="F79" i="5" s="1"/>
  <c r="D78" i="5"/>
  <c r="F78" i="5" s="1"/>
  <c r="D73" i="5"/>
  <c r="D72" i="5"/>
  <c r="D71" i="5"/>
  <c r="D52" i="4"/>
  <c r="F45" i="4"/>
  <c r="F44" i="4"/>
  <c r="F43" i="4"/>
  <c r="F42" i="4"/>
  <c r="D71" i="7"/>
  <c r="D70" i="7"/>
  <c r="D69" i="7"/>
  <c r="D90" i="6"/>
  <c r="D89" i="6"/>
  <c r="E97" i="6"/>
  <c r="E89" i="6"/>
  <c r="E71" i="5"/>
  <c r="F71" i="5" s="1"/>
  <c r="D51" i="4"/>
  <c r="E72" i="7"/>
  <c r="E69" i="7"/>
  <c r="E70" i="7"/>
  <c r="E71" i="7"/>
  <c r="F81" i="5" l="1"/>
  <c r="F84" i="5" s="1"/>
  <c r="F80" i="5"/>
  <c r="F46" i="4"/>
  <c r="F14" i="3"/>
  <c r="G14" i="3" s="1"/>
  <c r="F72" i="7"/>
  <c r="D50" i="4"/>
  <c r="D80" i="7"/>
  <c r="E80" i="7" l="1"/>
  <c r="F80" i="7" l="1"/>
  <c r="E30" i="3"/>
  <c r="E99" i="6"/>
  <c r="F99" i="6" s="1"/>
  <c r="E98" i="6"/>
  <c r="A9" i="3" l="1"/>
  <c r="A9" i="2"/>
  <c r="E82" i="7"/>
  <c r="E81" i="7"/>
  <c r="F81" i="7" s="1"/>
  <c r="E79" i="7"/>
  <c r="F79" i="7" s="1"/>
  <c r="F70" i="7"/>
  <c r="E91" i="6"/>
  <c r="F91" i="6" s="1"/>
  <c r="E90" i="6"/>
  <c r="F90" i="6" s="1"/>
  <c r="F89" i="6"/>
  <c r="E83" i="6"/>
  <c r="F83" i="6" s="1"/>
  <c r="E82" i="6"/>
  <c r="F82" i="6" s="1"/>
  <c r="E81" i="6"/>
  <c r="F81" i="6" s="1"/>
  <c r="E80" i="6"/>
  <c r="F80" i="6" s="1"/>
  <c r="E79" i="6"/>
  <c r="F79" i="6" s="1"/>
  <c r="E78" i="6"/>
  <c r="F78" i="6" s="1"/>
  <c r="E73" i="5"/>
  <c r="F73" i="5" s="1"/>
  <c r="E72" i="5"/>
  <c r="F72" i="5" s="1"/>
  <c r="E52" i="4"/>
  <c r="F52" i="4" s="1"/>
  <c r="E51" i="4"/>
  <c r="E50" i="4"/>
  <c r="F50" i="4" s="1"/>
  <c r="E36" i="3"/>
  <c r="E35" i="3"/>
  <c r="E29" i="3"/>
  <c r="E28" i="3"/>
  <c r="F74" i="5" l="1"/>
  <c r="F92" i="6"/>
  <c r="F29" i="3" s="1"/>
  <c r="G29" i="3" s="1"/>
  <c r="F69" i="7"/>
  <c r="F71" i="7"/>
  <c r="F82" i="7"/>
  <c r="F83" i="7" s="1"/>
  <c r="F98" i="6"/>
  <c r="F51" i="4"/>
  <c r="F53" i="4" s="1"/>
  <c r="F55" i="4" s="1"/>
  <c r="F97" i="6"/>
  <c r="F21" i="3" l="1"/>
  <c r="G21" i="3" s="1"/>
  <c r="F86" i="5"/>
  <c r="F84" i="6"/>
  <c r="F100" i="6"/>
  <c r="F36" i="3"/>
  <c r="G36" i="3" s="1"/>
  <c r="F15" i="3"/>
  <c r="G15" i="3" s="1"/>
  <c r="G16" i="3" s="1"/>
  <c r="F35" i="3" l="1"/>
  <c r="G35" i="3" s="1"/>
  <c r="F86" i="7"/>
  <c r="F102" i="6"/>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<sst xmlns="http://schemas.openxmlformats.org/spreadsheetml/2006/main" count="1536" uniqueCount="553">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</sst>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9">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165"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0.70541666666666669</c:v>
                </c:pt>
                <c:pt idx="1">
                  <c:v>0.61749999999999994</c:v>
                </c:pt>
                <c:pt idx="2">
                  <c:v>0.82407222222222209</c:v>
                </c:pt>
                <c:pt idx="3">
                  <c:v>0.38542500000000002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0.34375</c:v>
                </c:pt>
                <c:pt idx="1">
                  <c:v>0.36166666666666669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0.33333333333333331</c:v>
                </c:pt>
                <c:pt idx="1">
                  <c:v>0.28416666666666668</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0.29629444444444442</c:v>
                </c:pt>
                <c:pt idx="1">
                  <c:v>0.33333333333333331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0.27083750000000001</c:v>
                </c:pt>
                <c:pt idx="1">
                  <c:v>0.11458749999999999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institucional'!$F$41</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institucional'!$C$42:$C$45</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institucional'!$F$42:$F$45</c:f>
              <c:numCache>
                <c:formatCode>0%</c:formatCode>
                <c:ptCount val="4"/>
                <c:pt idx="0">
                  <c:v>0.25</c:v>
                </c:pt>
                <c:pt idx="1">
                  <c:v>0.25</c:v>
                </c:pt>
                <c:pt idx="2">
                  <c:v>0.125</c:v>
                </c:pt>
                <c:pt idx="3">
                  <c:v>6.25E-2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institucional'!$F$49</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institucional'!$C$50:$C$52</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institucional'!$F$50:$F$52</c:f>
              <c:numCache>
                <c:formatCode>0%</c:formatCode>
                <c:ptCount val="3"/>
                <c:pt idx="0">
                  <c:v>0.22333333333333333</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Infraestructura'!$F$70</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Infraestructura'!$C$71:$C$73</c:f>
              <c:strCache>
                <c:ptCount val="3"/>
                <c:pt idx="0">
                  <c:v>Uso de Herramientas de procesamiento de datos</c:v>
                </c:pt>
                <c:pt idx="1">
                  <c:v>Uso de gestores de bases de datos</c:v>
                </c:pt>
                <c:pt idx="2">
                  <c:v>Uso de herramientas de visualización y/o monitoreo de datos</c:v>
                </c:pt>
              </c:strCache>
            </c:strRef>
          </c:cat>
          <c:val>
            <c:numRef>
              <c:f>'D. Infraestructura'!$F$71:$F$73</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Infraestructura'!$F$77</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Infraestructura'!$C$78:$C$83</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Infraestructura'!$F$78:$F$83</c:f>
              <c:numCache>
                <c:formatCode>0%</c:formatCode>
                <c:ptCount val="6"/>
                <c:pt idx="0">
                  <c:v>4.1666666666666664E-2</c:v>
                </c:pt>
                <c:pt idx="1">
                  <c:v>0.16666666666666666</c:v>
                </c:pt>
                <c:pt idx="2">
                  <c:v>0.16666666666666666</c:v>
                </c:pt>
                <c:pt idx="3">
                  <c:v>4.1666666666666664E-2</c:v>
                </c:pt>
                <c:pt idx="4">
                  <c:v>0.11</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estadística'!$F$77</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estadística'!$C$78:$C$83</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estadística'!$F$78:$F$83</c:f>
              <c:numCache>
                <c:formatCode>0%</c:formatCode>
                <c:ptCount val="6"/>
                <c:pt idx="0">
                  <c:v>0.16666666666666666</c:v>
                </c:pt>
                <c:pt idx="1">
                  <c:v>0.16666666666666666</c:v>
                </c:pt>
                <c:pt idx="2">
                  <c:v>5.5549999999999995E-2</c:v>
                </c:pt>
                <c:pt idx="3">
                  <c:v>0.16666666666666666</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estadística'!$F$88</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estadística'!$C$89:$C$91</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estadística'!$F$89:$F$91</c:f>
              <c:numCache>
                <c:formatCode>0%</c:formatCode>
                <c:ptCount val="3"/>
                <c:pt idx="0">
                  <c:v>0.33333333333333337</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estadística'!$F$96</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estadística'!$C$97:$C$99</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estadística'!$F$97:$F$99</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6849380876931245"/>
          <c:y val="0.12813307918819578"/>
          <c:w val="0.45563483895895357"/>
          <c:h val="0.77563529106304119"/>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881E-47B1-8CE9-31D3EBC116F5}"/>
              </c:ext>
            </c:extLst>
          </c:dPt>
          <c:dLbls>
            <c:dLbl>
              <c:idx val="0"/>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0.24999999999999997</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38</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47</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65</xdr:row>
      <xdr:rowOff>123826</xdr:rowOff>
    </xdr:from>
    <xdr:to>
      <xdr:col>12</xdr:col>
      <xdr:colOff>383258</xdr:colOff>
      <xdr:row>75</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75</xdr:row>
      <xdr:rowOff>76200</xdr:rowOff>
    </xdr:from>
    <xdr:to>
      <xdr:col>12</xdr:col>
      <xdr:colOff>372779</xdr:colOff>
      <xdr:row>86</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75</xdr:row>
      <xdr:rowOff>108858</xdr:rowOff>
    </xdr:from>
    <xdr:to>
      <xdr:col>12</xdr:col>
      <xdr:colOff>434068</xdr:colOff>
      <xdr:row>84</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85</xdr:row>
      <xdr:rowOff>141514</xdr:rowOff>
    </xdr:from>
    <xdr:to>
      <xdr:col>12</xdr:col>
      <xdr:colOff>428361</xdr:colOff>
      <xdr:row>93</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93</xdr:row>
      <xdr:rowOff>288472</xdr:rowOff>
    </xdr:from>
    <xdr:to>
      <xdr:col>12</xdr:col>
      <xdr:colOff>412296</xdr:colOff>
      <xdr:row>103</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05F34BCC-844D-4F29-AF97-E5B680073377}">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BFAC4894-56BA-42B3-A04A-13E8A68F055F}">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864AA250-5F89-4A1A-A743-79050D24993B}">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3"/>
      <c r="B1" s="184"/>
      <c r="C1" s="184"/>
      <c r="D1" s="184"/>
      <c r="E1" s="184"/>
      <c r="F1" s="184"/>
      <c r="G1" s="184"/>
      <c r="H1" s="184"/>
      <c r="I1" s="185"/>
    </row>
    <row r="2" spans="1:9" ht="17.45" customHeight="1" x14ac:dyDescent="0.3">
      <c r="A2" s="186" t="s">
        <v>0</v>
      </c>
      <c r="B2" s="187"/>
      <c r="C2" s="187"/>
      <c r="D2" s="187"/>
      <c r="E2" s="187"/>
      <c r="F2" s="187"/>
      <c r="G2" s="187"/>
      <c r="H2" s="187"/>
      <c r="I2" s="188"/>
    </row>
    <row r="3" spans="1:9" ht="17.45" customHeight="1" x14ac:dyDescent="0.3">
      <c r="A3" s="186" t="s">
        <v>1</v>
      </c>
      <c r="B3" s="187"/>
      <c r="C3" s="187"/>
      <c r="D3" s="187"/>
      <c r="E3" s="187"/>
      <c r="F3" s="187"/>
      <c r="G3" s="187"/>
      <c r="H3" s="187"/>
      <c r="I3" s="188"/>
    </row>
    <row r="4" spans="1:9" ht="17.45" customHeight="1" x14ac:dyDescent="0.3">
      <c r="A4" s="186" t="s">
        <v>2</v>
      </c>
      <c r="B4" s="187"/>
      <c r="C4" s="187"/>
      <c r="D4" s="187"/>
      <c r="E4" s="187"/>
      <c r="F4" s="187"/>
      <c r="G4" s="187"/>
      <c r="H4" s="187"/>
      <c r="I4" s="188"/>
    </row>
    <row r="5" spans="1:9" ht="17.45" customHeight="1" x14ac:dyDescent="0.3">
      <c r="A5" s="186">
        <v>2025</v>
      </c>
      <c r="B5" s="187"/>
      <c r="C5" s="187"/>
      <c r="D5" s="187"/>
      <c r="E5" s="187"/>
      <c r="F5" s="187"/>
      <c r="G5" s="187"/>
      <c r="H5" s="187"/>
      <c r="I5" s="188"/>
    </row>
    <row r="6" spans="1:9" ht="15" customHeight="1" x14ac:dyDescent="0.25">
      <c r="A6" s="171"/>
      <c r="B6" s="172"/>
      <c r="C6" s="172"/>
      <c r="D6" s="172"/>
      <c r="E6" s="172"/>
      <c r="F6" s="172"/>
      <c r="G6" s="172"/>
      <c r="H6" s="172"/>
      <c r="I6" s="173"/>
    </row>
    <row r="7" spans="1:9" ht="15.75" x14ac:dyDescent="0.25">
      <c r="A7" s="174" t="s">
        <v>3</v>
      </c>
      <c r="B7" s="175"/>
      <c r="C7" s="175"/>
      <c r="D7" s="175"/>
      <c r="E7" s="175"/>
      <c r="F7" s="175"/>
      <c r="G7" s="175"/>
      <c r="H7" s="175"/>
      <c r="I7" s="176"/>
    </row>
    <row r="8" spans="1:9" ht="15.75" x14ac:dyDescent="0.25">
      <c r="A8" s="177"/>
      <c r="B8" s="178"/>
      <c r="C8" s="178"/>
      <c r="D8" s="178"/>
      <c r="E8" s="178"/>
      <c r="F8" s="178"/>
      <c r="G8" s="178"/>
      <c r="H8" s="178"/>
      <c r="I8" s="179"/>
    </row>
    <row r="9" spans="1:9" ht="23.25" customHeight="1" thickBot="1" x14ac:dyDescent="0.3">
      <c r="A9" s="180" t="s">
        <v>46</v>
      </c>
      <c r="B9" s="181"/>
      <c r="C9" s="181"/>
      <c r="D9" s="181"/>
      <c r="E9" s="181"/>
      <c r="F9" s="181"/>
      <c r="G9" s="181"/>
      <c r="H9" s="181"/>
      <c r="I9" s="182"/>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wtShPoHpcXzmn7+epXuiHqnf8BdAaYS4q03cMheRcwCIYUSCP86vLs8YR6lUsyu/cgxtFAx98h61NfzvVk9/LQ==" saltValue="6SHrTWPoJZSYnx7hf8irm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3"/>
      <c r="B1" s="189"/>
      <c r="C1" s="189"/>
      <c r="D1" s="189"/>
      <c r="E1" s="189"/>
      <c r="F1" s="189"/>
      <c r="G1" s="189"/>
      <c r="H1" s="189"/>
      <c r="I1" s="189"/>
      <c r="J1" s="190"/>
    </row>
    <row r="2" spans="1:10" ht="18" customHeight="1" x14ac:dyDescent="0.3">
      <c r="A2" s="186" t="s">
        <v>0</v>
      </c>
      <c r="B2" s="187"/>
      <c r="C2" s="187"/>
      <c r="D2" s="187"/>
      <c r="E2" s="187"/>
      <c r="F2" s="187"/>
      <c r="G2" s="187"/>
      <c r="H2" s="187"/>
      <c r="I2" s="187"/>
      <c r="J2" s="191"/>
    </row>
    <row r="3" spans="1:10" ht="18" customHeight="1" x14ac:dyDescent="0.3">
      <c r="A3" s="186" t="s">
        <v>1</v>
      </c>
      <c r="B3" s="187"/>
      <c r="C3" s="187"/>
      <c r="D3" s="187"/>
      <c r="E3" s="187"/>
      <c r="F3" s="187"/>
      <c r="G3" s="187"/>
      <c r="H3" s="187"/>
      <c r="I3" s="187"/>
      <c r="J3" s="191"/>
    </row>
    <row r="4" spans="1:10" ht="18" customHeight="1" x14ac:dyDescent="0.3">
      <c r="A4" s="186" t="s">
        <v>2</v>
      </c>
      <c r="B4" s="187"/>
      <c r="C4" s="187"/>
      <c r="D4" s="187"/>
      <c r="E4" s="187"/>
      <c r="F4" s="187"/>
      <c r="G4" s="187"/>
      <c r="H4" s="187"/>
      <c r="I4" s="187"/>
      <c r="J4" s="191"/>
    </row>
    <row r="5" spans="1:10" ht="18" customHeight="1" x14ac:dyDescent="0.3">
      <c r="A5" s="186">
        <v>2025</v>
      </c>
      <c r="B5" s="187"/>
      <c r="C5" s="187"/>
      <c r="D5" s="187"/>
      <c r="E5" s="187"/>
      <c r="F5" s="187"/>
      <c r="G5" s="187"/>
      <c r="H5" s="187"/>
      <c r="I5" s="187"/>
      <c r="J5" s="191"/>
    </row>
    <row r="6" spans="1:10" ht="15.75" x14ac:dyDescent="0.25">
      <c r="A6" s="194"/>
      <c r="B6" s="195"/>
      <c r="C6" s="195"/>
      <c r="D6" s="195"/>
      <c r="E6" s="195"/>
      <c r="F6" s="195"/>
      <c r="G6" s="195"/>
      <c r="H6" s="195"/>
      <c r="I6" s="195"/>
      <c r="J6" s="196"/>
    </row>
    <row r="7" spans="1:10" ht="15.75" x14ac:dyDescent="0.25">
      <c r="A7" s="197" t="s">
        <v>3</v>
      </c>
      <c r="B7" s="178"/>
      <c r="C7" s="178"/>
      <c r="D7" s="178"/>
      <c r="E7" s="178"/>
      <c r="F7" s="178"/>
      <c r="G7" s="178"/>
      <c r="H7" s="178"/>
      <c r="I7" s="178"/>
      <c r="J7" s="179"/>
    </row>
    <row r="8" spans="1:10" ht="15.75" x14ac:dyDescent="0.25">
      <c r="A8" s="177"/>
      <c r="B8" s="178"/>
      <c r="C8" s="178"/>
      <c r="D8" s="178"/>
      <c r="E8" s="178"/>
      <c r="F8" s="178"/>
      <c r="G8" s="178"/>
      <c r="H8" s="178"/>
      <c r="I8" s="178"/>
      <c r="J8" s="179"/>
    </row>
    <row r="9" spans="1:10" ht="15.75" x14ac:dyDescent="0.25">
      <c r="A9" s="198" t="str">
        <f>ÍNDICE!A9</f>
        <v>DEPARTAMENTO ADMINISTRATIVO DE DESARROLLO E INNOVACIÓN INSTITUCIONAL</v>
      </c>
      <c r="B9" s="178"/>
      <c r="C9" s="178"/>
      <c r="D9" s="178"/>
      <c r="E9" s="178"/>
      <c r="F9" s="178"/>
      <c r="G9" s="178"/>
      <c r="H9" s="178"/>
      <c r="I9" s="178"/>
      <c r="J9" s="179"/>
    </row>
    <row r="10" spans="1:10" ht="15" customHeight="1" thickBot="1" x14ac:dyDescent="0.3">
      <c r="A10" s="199" t="s">
        <v>30</v>
      </c>
      <c r="B10" s="200"/>
      <c r="C10" s="200"/>
      <c r="D10" s="200"/>
      <c r="E10" s="200"/>
      <c r="F10" s="200"/>
      <c r="G10" s="200"/>
      <c r="H10" s="200"/>
      <c r="I10" s="200"/>
      <c r="J10" s="201"/>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0.70541666666666669</v>
      </c>
      <c r="F18" s="38">
        <f>E18*D18</f>
        <v>0.17635416666666667</v>
      </c>
      <c r="J18" s="37"/>
    </row>
    <row r="19" spans="1:10" ht="24" customHeight="1" x14ac:dyDescent="0.25">
      <c r="A19" s="40"/>
      <c r="B19" s="58" t="s">
        <v>15</v>
      </c>
      <c r="C19" s="61">
        <v>2</v>
      </c>
      <c r="D19" s="54">
        <v>0.25</v>
      </c>
      <c r="E19" s="54">
        <f>'B. Resultado por dimensiones'!G23</f>
        <v>0.61749999999999994</v>
      </c>
      <c r="F19" s="38">
        <f>E19*D19</f>
        <v>0.15437499999999998</v>
      </c>
      <c r="J19" s="37"/>
    </row>
    <row r="20" spans="1:10" ht="25.5" customHeight="1" x14ac:dyDescent="0.25">
      <c r="A20" s="40"/>
      <c r="B20" s="58" t="s">
        <v>18</v>
      </c>
      <c r="C20" s="61">
        <v>3</v>
      </c>
      <c r="D20" s="54">
        <v>0.25</v>
      </c>
      <c r="E20" s="54">
        <f>'B. Resultado por dimensiones'!G31</f>
        <v>0.82407222222222209</v>
      </c>
      <c r="F20" s="38">
        <f>E20*D20</f>
        <v>0.20601805555555552</v>
      </c>
      <c r="J20" s="37"/>
    </row>
    <row r="21" spans="1:10" ht="24.75" customHeight="1" thickBot="1" x14ac:dyDescent="0.3">
      <c r="A21" s="40"/>
      <c r="B21" s="59" t="s">
        <v>21</v>
      </c>
      <c r="C21" s="62">
        <v>4</v>
      </c>
      <c r="D21" s="60">
        <v>0.25</v>
      </c>
      <c r="E21" s="60">
        <f>'B. Resultado por dimensiones'!G37</f>
        <v>0.38542500000000002</v>
      </c>
      <c r="F21" s="39">
        <f>E21*D21</f>
        <v>9.6356250000000004E-2</v>
      </c>
      <c r="J21" s="37"/>
    </row>
    <row r="22" spans="1:10" ht="22.5" customHeight="1" thickBot="1" x14ac:dyDescent="0.3">
      <c r="A22" s="40"/>
      <c r="B22" s="107" t="s">
        <v>36</v>
      </c>
      <c r="C22" s="192" t="s">
        <v>37</v>
      </c>
      <c r="D22" s="193"/>
      <c r="E22" s="193"/>
      <c r="F22" s="108">
        <f>SUM(F18:F21)</f>
        <v>0.63310347222222219</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aor0q2zRFYH6ArtaVv2lyzUOF5e3wWJbLLNyXQwcndCJkxatjNxmv5yk4pKLqolhBjVLOwSgIZMqr+CeL1U/zw==" saltValue="czy9rKV1D3BZshq8iq8eAQ=="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iu0qYq7Pyqm0+IKbUqr+0fZITPt+2QUfQfZsLZ89NIVsCpvFqA8oZ0HShFu7lWXO7bP467gTZ55MNtCFPtsqzw==" saltValue="LUhGUIJLixPdLC4P2SGuj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3"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3"/>
      <c r="B1" s="189"/>
      <c r="C1" s="189"/>
      <c r="D1" s="189"/>
      <c r="E1" s="189"/>
      <c r="F1" s="189"/>
      <c r="G1" s="189"/>
      <c r="H1" s="189"/>
      <c r="I1" s="189"/>
      <c r="J1" s="190"/>
    </row>
    <row r="2" spans="1:10" ht="18.75" x14ac:dyDescent="0.3">
      <c r="A2" s="186" t="s">
        <v>0</v>
      </c>
      <c r="B2" s="187"/>
      <c r="C2" s="187"/>
      <c r="D2" s="187"/>
      <c r="E2" s="187"/>
      <c r="F2" s="187"/>
      <c r="G2" s="187"/>
      <c r="H2" s="187"/>
      <c r="I2" s="187"/>
      <c r="J2" s="191"/>
    </row>
    <row r="3" spans="1:10" ht="18.75" x14ac:dyDescent="0.3">
      <c r="A3" s="186" t="s">
        <v>1</v>
      </c>
      <c r="B3" s="187"/>
      <c r="C3" s="187"/>
      <c r="D3" s="187"/>
      <c r="E3" s="187"/>
      <c r="F3" s="187"/>
      <c r="G3" s="187"/>
      <c r="H3" s="187"/>
      <c r="I3" s="187"/>
      <c r="J3" s="191"/>
    </row>
    <row r="4" spans="1:10" ht="18.75" x14ac:dyDescent="0.3">
      <c r="A4" s="186" t="s">
        <v>2</v>
      </c>
      <c r="B4" s="187"/>
      <c r="C4" s="187"/>
      <c r="D4" s="187"/>
      <c r="E4" s="187"/>
      <c r="F4" s="187"/>
      <c r="G4" s="187"/>
      <c r="H4" s="187"/>
      <c r="I4" s="187"/>
      <c r="J4" s="191"/>
    </row>
    <row r="5" spans="1:10" ht="18.75" x14ac:dyDescent="0.3">
      <c r="A5" s="186">
        <v>2025</v>
      </c>
      <c r="B5" s="187"/>
      <c r="C5" s="187"/>
      <c r="D5" s="187"/>
      <c r="E5" s="187"/>
      <c r="F5" s="187"/>
      <c r="G5" s="187"/>
      <c r="H5" s="187"/>
      <c r="I5" s="187"/>
      <c r="J5" s="191"/>
    </row>
    <row r="6" spans="1:10" ht="15.75" x14ac:dyDescent="0.25">
      <c r="A6" s="194"/>
      <c r="B6" s="195"/>
      <c r="C6" s="195"/>
      <c r="D6" s="195"/>
      <c r="E6" s="195"/>
      <c r="F6" s="195"/>
      <c r="G6" s="195"/>
      <c r="H6" s="195"/>
      <c r="I6" s="195"/>
      <c r="J6" s="196"/>
    </row>
    <row r="7" spans="1:10" ht="15.75" x14ac:dyDescent="0.25">
      <c r="A7" s="174" t="s">
        <v>3</v>
      </c>
      <c r="B7" s="175"/>
      <c r="C7" s="175"/>
      <c r="D7" s="175"/>
      <c r="E7" s="175"/>
      <c r="F7" s="175"/>
      <c r="G7" s="175"/>
      <c r="H7" s="175"/>
      <c r="I7" s="175"/>
      <c r="J7" s="176"/>
    </row>
    <row r="8" spans="1:10" ht="15.75" x14ac:dyDescent="0.25">
      <c r="A8" s="207"/>
      <c r="B8" s="172"/>
      <c r="C8" s="172"/>
      <c r="D8" s="172"/>
      <c r="E8" s="172"/>
      <c r="F8" s="172"/>
      <c r="G8" s="172"/>
      <c r="H8" s="172"/>
      <c r="I8" s="172"/>
      <c r="J8" s="173"/>
    </row>
    <row r="9" spans="1:10" ht="15.75" x14ac:dyDescent="0.25">
      <c r="A9" s="211" t="str">
        <f>ÍNDICE!A9</f>
        <v>DEPARTAMENTO ADMINISTRATIVO DE DESARROLLO E INNOVACIÓN INSTITUCIONAL</v>
      </c>
      <c r="B9" s="175"/>
      <c r="C9" s="175"/>
      <c r="D9" s="175"/>
      <c r="E9" s="175"/>
      <c r="F9" s="175"/>
      <c r="G9" s="175"/>
      <c r="H9" s="175"/>
      <c r="I9" s="175"/>
      <c r="J9" s="176"/>
    </row>
    <row r="10" spans="1:10" ht="16.5" thickBot="1" x14ac:dyDescent="0.3">
      <c r="A10" s="199" t="s">
        <v>71</v>
      </c>
      <c r="B10" s="200"/>
      <c r="C10" s="200"/>
      <c r="D10" s="200"/>
      <c r="E10" s="200"/>
      <c r="F10" s="200"/>
      <c r="G10" s="200"/>
      <c r="H10" s="200"/>
      <c r="I10" s="200"/>
      <c r="J10" s="201"/>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2" t="s">
        <v>12</v>
      </c>
      <c r="C14" s="45">
        <v>1</v>
      </c>
      <c r="D14" s="45" t="s">
        <v>74</v>
      </c>
      <c r="E14" s="46">
        <v>0.5</v>
      </c>
      <c r="F14" s="46">
        <f>'C. Entorno institucional'!F46</f>
        <v>0.6875</v>
      </c>
      <c r="G14" s="50">
        <f>E14*F14</f>
        <v>0.34375</v>
      </c>
      <c r="J14" s="37"/>
    </row>
    <row r="15" spans="1:10" ht="37.5" customHeight="1" x14ac:dyDescent="0.25">
      <c r="A15" s="40"/>
      <c r="B15" s="203"/>
      <c r="C15" s="45">
        <v>2</v>
      </c>
      <c r="D15" s="45" t="s">
        <v>75</v>
      </c>
      <c r="E15" s="46">
        <v>0.5</v>
      </c>
      <c r="F15" s="46">
        <f>'C. Entorno institucional'!F53</f>
        <v>0.72333333333333338</v>
      </c>
      <c r="G15" s="50">
        <f>F15*E15</f>
        <v>0.36166666666666669</v>
      </c>
      <c r="J15" s="37"/>
    </row>
    <row r="16" spans="1:10" ht="37.5" customHeight="1" thickBot="1" x14ac:dyDescent="0.3">
      <c r="A16" s="40"/>
      <c r="B16" s="204"/>
      <c r="C16" s="51" t="s">
        <v>76</v>
      </c>
      <c r="D16" s="205" t="s">
        <v>77</v>
      </c>
      <c r="E16" s="206"/>
      <c r="F16" s="206"/>
      <c r="G16" s="52">
        <f>SUM(G14:G15)</f>
        <v>0.70541666666666669</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2" t="s">
        <v>15</v>
      </c>
      <c r="C21" s="45">
        <v>1</v>
      </c>
      <c r="D21" s="45" t="s">
        <v>78</v>
      </c>
      <c r="E21" s="46">
        <v>0.5</v>
      </c>
      <c r="F21" s="46">
        <f>'D. Infraestructura'!F74</f>
        <v>0.66666666666666663</v>
      </c>
      <c r="G21" s="50">
        <f t="shared" ref="G21:G22" si="0">F21*E21</f>
        <v>0.33333333333333331</v>
      </c>
      <c r="J21" s="37"/>
    </row>
    <row r="22" spans="1:10" ht="36.75" customHeight="1" x14ac:dyDescent="0.25">
      <c r="A22" s="40"/>
      <c r="B22" s="203"/>
      <c r="C22" s="45">
        <v>2</v>
      </c>
      <c r="D22" s="45" t="s">
        <v>79</v>
      </c>
      <c r="E22" s="46">
        <v>0.5</v>
      </c>
      <c r="F22" s="46">
        <f>'D. Infraestructura'!F84</f>
        <v>0.56833333333333336</v>
      </c>
      <c r="G22" s="50">
        <f t="shared" si="0"/>
        <v>0.28416666666666668</v>
      </c>
      <c r="J22" s="37"/>
    </row>
    <row r="23" spans="1:10" ht="36.75" customHeight="1" thickBot="1" x14ac:dyDescent="0.3">
      <c r="A23" s="40"/>
      <c r="B23" s="204"/>
      <c r="C23" s="51" t="s">
        <v>76</v>
      </c>
      <c r="D23" s="205" t="s">
        <v>80</v>
      </c>
      <c r="E23" s="206"/>
      <c r="F23" s="206"/>
      <c r="G23" s="52">
        <f>SUM(G21:G22)</f>
        <v>0.61749999999999994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2" t="s">
        <v>18</v>
      </c>
      <c r="C28" s="45">
        <v>1</v>
      </c>
      <c r="D28" s="45" t="s">
        <v>81</v>
      </c>
      <c r="E28" s="46">
        <f t="shared" ref="E28:E29" si="1">1/3</f>
        <v>0.33333333333333331</v>
      </c>
      <c r="F28" s="46">
        <f>'E. Metodología estadística'!F84</f>
        <v>0.88888333333333325</v>
      </c>
      <c r="G28" s="50">
        <f t="shared" ref="G28:G29" si="2">F28*E28</f>
        <v>0.29629444444444442</v>
      </c>
      <c r="J28" s="37"/>
    </row>
    <row r="29" spans="1:10" ht="37.5" customHeight="1" x14ac:dyDescent="0.25">
      <c r="A29" s="40"/>
      <c r="B29" s="203"/>
      <c r="C29" s="45">
        <v>2</v>
      </c>
      <c r="D29" s="45" t="s">
        <v>82</v>
      </c>
      <c r="E29" s="46">
        <f t="shared" si="1"/>
        <v>0.33333333333333331</v>
      </c>
      <c r="F29" s="46">
        <f>'E. Metodología estadística'!F92</f>
        <v>1</v>
      </c>
      <c r="G29" s="50">
        <f t="shared" si="2"/>
        <v>0.33333333333333331</v>
      </c>
      <c r="J29" s="37"/>
    </row>
    <row r="30" spans="1:10" ht="37.5" customHeight="1" x14ac:dyDescent="0.25">
      <c r="A30" s="40"/>
      <c r="B30" s="208"/>
      <c r="C30" s="45">
        <v>3</v>
      </c>
      <c r="D30" s="45" t="s">
        <v>83</v>
      </c>
      <c r="E30" s="46">
        <f>1/3</f>
        <v>0.33333333333333331</v>
      </c>
      <c r="F30" s="46">
        <f>'E. Metodología estadística'!F100</f>
        <v>0.58333333333333337</v>
      </c>
      <c r="G30" s="50">
        <f>F30*E30</f>
        <v>0.19444444444444445</v>
      </c>
      <c r="J30" s="37"/>
    </row>
    <row r="31" spans="1:10" ht="37.5" customHeight="1" thickBot="1" x14ac:dyDescent="0.3">
      <c r="A31" s="40"/>
      <c r="B31" s="209"/>
      <c r="C31" s="51" t="s">
        <v>76</v>
      </c>
      <c r="D31" s="205" t="s">
        <v>84</v>
      </c>
      <c r="E31" s="210"/>
      <c r="F31" s="210"/>
      <c r="G31" s="52">
        <f>SUM(G28:G30)</f>
        <v>0.82407222222222209</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2" t="s">
        <v>21</v>
      </c>
      <c r="C35" s="45">
        <v>1</v>
      </c>
      <c r="D35" s="45" t="s">
        <v>85</v>
      </c>
      <c r="E35" s="46">
        <f t="shared" ref="E35:E36" si="3">1/2</f>
        <v>0.5</v>
      </c>
      <c r="F35" s="46">
        <f>'F. Accesibilidad y uso'!F73</f>
        <v>0.54167500000000002</v>
      </c>
      <c r="G35" s="50">
        <f t="shared" ref="G35:G36" si="4">F35*E35</f>
        <v>0.27083750000000001</v>
      </c>
      <c r="J35" s="37"/>
    </row>
    <row r="36" spans="1:10" ht="36" customHeight="1" x14ac:dyDescent="0.25">
      <c r="A36" s="40"/>
      <c r="B36" s="203"/>
      <c r="C36" s="45">
        <v>2</v>
      </c>
      <c r="D36" s="45" t="s">
        <v>86</v>
      </c>
      <c r="E36" s="46">
        <f t="shared" si="3"/>
        <v>0.5</v>
      </c>
      <c r="F36" s="46">
        <f>'F. Accesibilidad y uso'!F83</f>
        <v>0.22917499999999999</v>
      </c>
      <c r="G36" s="50">
        <f t="shared" si="4"/>
        <v>0.11458749999999999</v>
      </c>
      <c r="J36" s="37"/>
    </row>
    <row r="37" spans="1:10" ht="36" customHeight="1" thickBot="1" x14ac:dyDescent="0.3">
      <c r="A37" s="40"/>
      <c r="B37" s="204"/>
      <c r="C37" s="51" t="s">
        <v>76</v>
      </c>
      <c r="D37" s="205" t="s">
        <v>87</v>
      </c>
      <c r="E37" s="206"/>
      <c r="F37" s="206"/>
      <c r="G37" s="52">
        <f>SUM(G35:G36)</f>
        <v>0.38542500000000002</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TQ9Z3vcwwx7hTRTlWWn6KBdkzAlGEl2i8P64W9MQ0pvLOpiblzJHqGZygtXKMPIAdqDka6pGvfuj3ho/zCw9LA==" saltValue="sXVr+HrHWm36r5fV9/PLyg=="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8"/>
  <sheetViews>
    <sheetView showGridLines="0" view="pageBreakPreview" topLeftCell="B1" zoomScaleNormal="55" zoomScaleSheetLayoutView="100" workbookViewId="0">
      <selection activeCell="C38" sqref="C38"/>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4"/>
      <c r="B1" s="225"/>
      <c r="C1" s="225"/>
      <c r="D1" s="225"/>
      <c r="E1" s="225"/>
      <c r="F1" s="225"/>
      <c r="G1" s="225"/>
      <c r="H1" s="225"/>
      <c r="I1" s="225"/>
      <c r="J1" s="225"/>
      <c r="K1" s="225"/>
      <c r="L1" s="225"/>
      <c r="M1" s="226"/>
    </row>
    <row r="2" spans="1:13" s="33" customFormat="1" ht="14.25" customHeight="1" x14ac:dyDescent="0.3">
      <c r="A2" s="186" t="s">
        <v>0</v>
      </c>
      <c r="B2" s="187"/>
      <c r="C2" s="187"/>
      <c r="D2" s="187"/>
      <c r="E2" s="187"/>
      <c r="F2" s="187"/>
      <c r="G2" s="187"/>
      <c r="H2" s="187"/>
      <c r="I2" s="187"/>
      <c r="J2" s="187"/>
      <c r="K2" s="187"/>
      <c r="L2" s="187"/>
      <c r="M2" s="191"/>
    </row>
    <row r="3" spans="1:13" s="33" customFormat="1" ht="17.45" customHeight="1" x14ac:dyDescent="0.3">
      <c r="A3" s="186" t="s">
        <v>1</v>
      </c>
      <c r="B3" s="187"/>
      <c r="C3" s="187"/>
      <c r="D3" s="187"/>
      <c r="E3" s="187"/>
      <c r="F3" s="187"/>
      <c r="G3" s="187"/>
      <c r="H3" s="187"/>
      <c r="I3" s="187"/>
      <c r="J3" s="187"/>
      <c r="K3" s="187"/>
      <c r="L3" s="187"/>
      <c r="M3" s="191"/>
    </row>
    <row r="4" spans="1:13" s="33" customFormat="1" ht="17.45" customHeight="1" x14ac:dyDescent="0.3">
      <c r="A4" s="186" t="s">
        <v>2</v>
      </c>
      <c r="B4" s="187"/>
      <c r="C4" s="187"/>
      <c r="D4" s="187"/>
      <c r="E4" s="187"/>
      <c r="F4" s="187"/>
      <c r="G4" s="187"/>
      <c r="H4" s="187"/>
      <c r="I4" s="187"/>
      <c r="J4" s="187"/>
      <c r="K4" s="187"/>
      <c r="L4" s="187"/>
      <c r="M4" s="191"/>
    </row>
    <row r="5" spans="1:13" s="33" customFormat="1" ht="14.25" customHeight="1" x14ac:dyDescent="0.3">
      <c r="A5" s="186">
        <v>2025</v>
      </c>
      <c r="B5" s="187"/>
      <c r="C5" s="187"/>
      <c r="D5" s="187"/>
      <c r="E5" s="187"/>
      <c r="F5" s="187"/>
      <c r="G5" s="187"/>
      <c r="H5" s="187"/>
      <c r="I5" s="187"/>
      <c r="J5" s="187"/>
      <c r="K5" s="187"/>
      <c r="L5" s="187"/>
      <c r="M5" s="191"/>
    </row>
    <row r="6" spans="1:13" s="33" customFormat="1" ht="14.25" customHeight="1" x14ac:dyDescent="0.3">
      <c r="A6" s="227"/>
      <c r="B6" s="187"/>
      <c r="C6" s="187"/>
      <c r="D6" s="187"/>
      <c r="E6" s="187"/>
      <c r="F6" s="187"/>
      <c r="G6" s="187"/>
      <c r="H6" s="187"/>
      <c r="I6" s="187"/>
      <c r="J6" s="187"/>
      <c r="K6" s="187"/>
      <c r="L6" s="187"/>
      <c r="M6" s="191"/>
    </row>
    <row r="7" spans="1:13" ht="14.25" customHeight="1" x14ac:dyDescent="0.25">
      <c r="A7" s="174" t="s">
        <v>12</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39.75" customHeight="1" thickBot="1" x14ac:dyDescent="0.3">
      <c r="A9" s="218" t="s">
        <v>88</v>
      </c>
      <c r="B9" s="219"/>
      <c r="C9" s="219"/>
      <c r="D9" s="219"/>
      <c r="E9" s="219"/>
      <c r="F9" s="219"/>
      <c r="G9" s="219"/>
      <c r="H9" s="219"/>
      <c r="I9" s="219"/>
      <c r="J9" s="219"/>
      <c r="K9" s="219"/>
      <c r="L9" s="219"/>
      <c r="M9" s="220"/>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128</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c r="E15" s="145">
        <v>40</v>
      </c>
      <c r="F15" s="128" t="s">
        <v>101</v>
      </c>
      <c r="G15" s="128" t="s">
        <v>102</v>
      </c>
      <c r="H15" s="128" t="s">
        <v>103</v>
      </c>
      <c r="I15" s="129" t="s">
        <v>116</v>
      </c>
      <c r="J15" s="121">
        <v>0.25</v>
      </c>
      <c r="K15" s="129" t="s">
        <v>116</v>
      </c>
      <c r="M15" s="37"/>
    </row>
    <row r="16" spans="1:13" ht="14.25" hidden="1" customHeight="1" x14ac:dyDescent="0.25">
      <c r="A16" s="40"/>
      <c r="B16" s="130" t="s">
        <v>110</v>
      </c>
      <c r="C16" s="126" t="s">
        <v>111</v>
      </c>
      <c r="D16" s="127"/>
      <c r="E16" s="145">
        <v>42</v>
      </c>
      <c r="F16" s="128" t="s">
        <v>101</v>
      </c>
      <c r="G16" s="128" t="s">
        <v>102</v>
      </c>
      <c r="H16" s="128" t="s">
        <v>103</v>
      </c>
      <c r="I16" s="129" t="s">
        <v>116</v>
      </c>
      <c r="J16" s="121">
        <v>0.25</v>
      </c>
      <c r="K16" s="129" t="s">
        <v>116</v>
      </c>
      <c r="M16" s="37"/>
    </row>
    <row r="17" spans="1:13" ht="14.25" hidden="1" customHeight="1" x14ac:dyDescent="0.25">
      <c r="A17" s="40"/>
      <c r="B17" s="130" t="s">
        <v>112</v>
      </c>
      <c r="C17" s="126" t="s">
        <v>113</v>
      </c>
      <c r="D17" s="127" t="s">
        <v>128</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t="s">
        <v>128</v>
      </c>
      <c r="E19" s="145">
        <v>47</v>
      </c>
      <c r="F19" s="128" t="s">
        <v>101</v>
      </c>
      <c r="G19" s="128" t="s">
        <v>102</v>
      </c>
      <c r="H19" s="128" t="s">
        <v>103</v>
      </c>
      <c r="I19" s="129">
        <v>0.25</v>
      </c>
      <c r="J19" s="121">
        <v>0.25</v>
      </c>
      <c r="K19" s="129">
        <v>6.25E-2</v>
      </c>
      <c r="M19" s="37"/>
    </row>
    <row r="20" spans="1:13" ht="14.25" hidden="1" customHeight="1" x14ac:dyDescent="0.25">
      <c r="A20" s="40"/>
      <c r="B20" s="130" t="s">
        <v>119</v>
      </c>
      <c r="C20" s="126" t="s">
        <v>120</v>
      </c>
      <c r="D20" s="127"/>
      <c r="E20" s="145">
        <v>49</v>
      </c>
      <c r="F20" s="128" t="s">
        <v>101</v>
      </c>
      <c r="G20" s="128" t="s">
        <v>102</v>
      </c>
      <c r="H20" s="128" t="s">
        <v>103</v>
      </c>
      <c r="I20" s="129" t="s">
        <v>116</v>
      </c>
      <c r="J20" s="121">
        <v>0.25</v>
      </c>
      <c r="K20" s="129" t="s">
        <v>116</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c r="E22" s="145">
        <v>53</v>
      </c>
      <c r="F22" s="128" t="s">
        <v>101</v>
      </c>
      <c r="G22" s="128" t="s">
        <v>102</v>
      </c>
      <c r="H22" s="128" t="s">
        <v>103</v>
      </c>
      <c r="I22" s="129" t="s">
        <v>116</v>
      </c>
      <c r="J22" s="121">
        <v>0.25</v>
      </c>
      <c r="K22" s="129" t="s">
        <v>116</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129</v>
      </c>
      <c r="C25" s="126" t="s">
        <v>130</v>
      </c>
      <c r="D25" s="127" t="s">
        <v>107</v>
      </c>
      <c r="E25" s="145">
        <v>58</v>
      </c>
      <c r="F25" s="128" t="s">
        <v>101</v>
      </c>
      <c r="G25" s="128" t="s">
        <v>75</v>
      </c>
      <c r="H25" s="128" t="s">
        <v>103</v>
      </c>
      <c r="I25" s="129">
        <v>0.67</v>
      </c>
      <c r="J25" s="143">
        <v>0.33333333333333331</v>
      </c>
      <c r="K25" s="129">
        <v>0.2233333333333333</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c r="E27" s="145">
        <v>62</v>
      </c>
      <c r="F27" s="128" t="s">
        <v>101</v>
      </c>
      <c r="G27" s="128" t="s">
        <v>75</v>
      </c>
      <c r="H27" s="128" t="s">
        <v>103</v>
      </c>
      <c r="I27" s="129" t="s">
        <v>116</v>
      </c>
      <c r="J27" s="121">
        <v>0.33</v>
      </c>
      <c r="K27" s="129" t="s">
        <v>116</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128</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t="s">
        <v>128</v>
      </c>
      <c r="E31" s="145">
        <v>73</v>
      </c>
      <c r="F31" s="128" t="s">
        <v>101</v>
      </c>
      <c r="G31" s="128" t="s">
        <v>75</v>
      </c>
      <c r="H31" s="128" t="s">
        <v>103</v>
      </c>
      <c r="I31" s="129">
        <v>0.25</v>
      </c>
      <c r="J31" s="121">
        <v>0.33</v>
      </c>
      <c r="K31" s="129">
        <v>8.2500000000000004E-2</v>
      </c>
      <c r="M31" s="37"/>
    </row>
    <row r="32" spans="1:13" ht="14.25" hidden="1" customHeight="1" x14ac:dyDescent="0.25">
      <c r="A32" s="40"/>
      <c r="B32" s="130" t="s">
        <v>143</v>
      </c>
      <c r="C32" s="126" t="s">
        <v>144</v>
      </c>
      <c r="D32" s="127" t="s">
        <v>128</v>
      </c>
      <c r="E32" s="145">
        <v>76</v>
      </c>
      <c r="F32" s="128" t="s">
        <v>101</v>
      </c>
      <c r="G32" s="128" t="s">
        <v>75</v>
      </c>
      <c r="H32" s="128" t="s">
        <v>103</v>
      </c>
      <c r="I32" s="129">
        <v>0</v>
      </c>
      <c r="J32" s="121">
        <v>0.33</v>
      </c>
      <c r="K32" s="129">
        <v>0</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t="s">
        <v>128</v>
      </c>
      <c r="E34" s="145">
        <v>80</v>
      </c>
      <c r="F34" s="128" t="s">
        <v>101</v>
      </c>
      <c r="G34" s="128" t="s">
        <v>75</v>
      </c>
      <c r="H34" s="128" t="s">
        <v>103</v>
      </c>
      <c r="I34" s="129">
        <v>1</v>
      </c>
      <c r="J34" s="121">
        <v>0.33</v>
      </c>
      <c r="K34" s="129">
        <v>0.33</v>
      </c>
      <c r="M34" s="37"/>
    </row>
    <row r="35" spans="1:13" ht="14.25" hidden="1" customHeight="1" x14ac:dyDescent="0.25">
      <c r="A35" s="40"/>
      <c r="B35" s="130" t="s">
        <v>149</v>
      </c>
      <c r="C35" s="126" t="s">
        <v>150</v>
      </c>
      <c r="E35" s="145">
        <v>82</v>
      </c>
      <c r="F35" s="128" t="s">
        <v>101</v>
      </c>
      <c r="G35" s="128" t="s">
        <v>75</v>
      </c>
      <c r="H35" s="128" t="s">
        <v>103</v>
      </c>
      <c r="I35" s="129" t="s">
        <v>116</v>
      </c>
      <c r="J35" s="121">
        <v>0.33</v>
      </c>
      <c r="K35" s="129" t="s">
        <v>116</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14.25" customHeight="1" x14ac:dyDescent="0.25">
      <c r="A37" s="40"/>
      <c r="B37" s="170"/>
      <c r="C37" s="158"/>
      <c r="D37" s="159"/>
      <c r="E37" s="160"/>
      <c r="F37" s="161"/>
      <c r="G37" s="161"/>
      <c r="H37" s="161"/>
      <c r="I37" s="162"/>
      <c r="J37" s="163"/>
      <c r="K37" s="162"/>
      <c r="M37" s="37"/>
    </row>
    <row r="38" spans="1:13" ht="28.5" customHeight="1" x14ac:dyDescent="0.25">
      <c r="A38" s="40"/>
      <c r="B38" s="6" t="s">
        <v>153</v>
      </c>
      <c r="C38" s="11"/>
      <c r="D38" s="12"/>
      <c r="E38" s="13"/>
      <c r="F38" s="12"/>
      <c r="G38" s="12"/>
      <c r="H38" s="12"/>
      <c r="I38" s="12"/>
      <c r="J38" s="14"/>
      <c r="K38" s="14"/>
      <c r="M38" s="37"/>
    </row>
    <row r="39" spans="1:13" ht="14.25" customHeight="1" x14ac:dyDescent="0.25">
      <c r="A39" s="40"/>
      <c r="M39" s="37"/>
    </row>
    <row r="40" spans="1:13" ht="14.25" customHeight="1" thickBot="1" x14ac:dyDescent="0.3">
      <c r="A40" s="40"/>
      <c r="M40" s="37"/>
    </row>
    <row r="41" spans="1:13" ht="33" customHeight="1" thickBot="1" x14ac:dyDescent="0.3">
      <c r="A41" s="40"/>
      <c r="C41" s="15" t="s">
        <v>154</v>
      </c>
      <c r="D41" s="16" t="s">
        <v>155</v>
      </c>
      <c r="E41" s="17" t="s">
        <v>156</v>
      </c>
      <c r="F41" s="18" t="s">
        <v>157</v>
      </c>
      <c r="M41" s="37"/>
    </row>
    <row r="42" spans="1:13" ht="27.75" customHeight="1" x14ac:dyDescent="0.25">
      <c r="A42" s="40"/>
      <c r="C42" s="28" t="s">
        <v>158</v>
      </c>
      <c r="D42" s="29">
        <f>I12</f>
        <v>1</v>
      </c>
      <c r="E42" s="29">
        <v>0.25</v>
      </c>
      <c r="F42" s="30">
        <f>E42*D42</f>
        <v>0.25</v>
      </c>
      <c r="M42" s="37"/>
    </row>
    <row r="43" spans="1:13" ht="27.75" customHeight="1" x14ac:dyDescent="0.25">
      <c r="A43" s="40"/>
      <c r="C43" s="19" t="s">
        <v>159</v>
      </c>
      <c r="D43" s="20">
        <f>I13</f>
        <v>1</v>
      </c>
      <c r="E43" s="20">
        <v>0.25</v>
      </c>
      <c r="F43" s="21">
        <f>E43*D43</f>
        <v>0.25</v>
      </c>
      <c r="M43" s="37"/>
    </row>
    <row r="44" spans="1:13" ht="27.75" customHeight="1" x14ac:dyDescent="0.25">
      <c r="A44" s="40"/>
      <c r="C44" s="19" t="s">
        <v>160</v>
      </c>
      <c r="D44" s="20">
        <f>SUM(I14:I18)</f>
        <v>0.5</v>
      </c>
      <c r="E44" s="20">
        <v>0.25</v>
      </c>
      <c r="F44" s="21">
        <f>E44*D44</f>
        <v>0.125</v>
      </c>
      <c r="M44" s="37"/>
    </row>
    <row r="45" spans="1:13" ht="27.75" customHeight="1" thickBot="1" x14ac:dyDescent="0.3">
      <c r="A45" s="40"/>
      <c r="C45" s="22" t="s">
        <v>161</v>
      </c>
      <c r="D45" s="23">
        <f>SUM(I19:I23)</f>
        <v>0.25</v>
      </c>
      <c r="E45" s="23">
        <v>0.25</v>
      </c>
      <c r="F45" s="24">
        <f>E45*D45</f>
        <v>6.25E-2</v>
      </c>
      <c r="M45" s="37"/>
    </row>
    <row r="46" spans="1:13" ht="25.5" customHeight="1" thickBot="1" x14ac:dyDescent="0.3">
      <c r="A46" s="40"/>
      <c r="C46" s="221" t="s">
        <v>162</v>
      </c>
      <c r="D46" s="222"/>
      <c r="E46" s="223"/>
      <c r="F46" s="25">
        <f>SUM(F42:F45)</f>
        <v>0.6875</v>
      </c>
      <c r="M46" s="37"/>
    </row>
    <row r="47" spans="1:13" ht="25.5" customHeight="1" x14ac:dyDescent="0.25">
      <c r="A47" s="40"/>
      <c r="M47" s="37"/>
    </row>
    <row r="48" spans="1:13" ht="25.5" customHeight="1" thickBot="1" x14ac:dyDescent="0.3">
      <c r="A48" s="40"/>
      <c r="M48" s="37"/>
    </row>
    <row r="49" spans="1:13" ht="30.75" customHeight="1" thickBot="1" x14ac:dyDescent="0.3">
      <c r="A49" s="40"/>
      <c r="C49" s="26" t="s">
        <v>163</v>
      </c>
      <c r="D49" s="26" t="s">
        <v>155</v>
      </c>
      <c r="E49" s="26" t="s">
        <v>156</v>
      </c>
      <c r="F49" s="27" t="s">
        <v>164</v>
      </c>
      <c r="M49" s="37"/>
    </row>
    <row r="50" spans="1:13" ht="26.25" customHeight="1" x14ac:dyDescent="0.25">
      <c r="A50" s="40"/>
      <c r="C50" s="28" t="s">
        <v>165</v>
      </c>
      <c r="D50" s="29">
        <f>SUM(I24:I27)</f>
        <v>0.67</v>
      </c>
      <c r="E50" s="29">
        <f t="shared" ref="E50:E52" si="0">1/3</f>
        <v>0.33333333333333331</v>
      </c>
      <c r="F50" s="30">
        <f t="shared" ref="F50:F52" si="1">E50*D50</f>
        <v>0.22333333333333333</v>
      </c>
      <c r="M50" s="37"/>
    </row>
    <row r="51" spans="1:13" ht="31.5" x14ac:dyDescent="0.25">
      <c r="A51" s="40"/>
      <c r="C51" s="28" t="s">
        <v>166</v>
      </c>
      <c r="D51" s="29">
        <f>SUM(I28:I33)</f>
        <v>0.5</v>
      </c>
      <c r="E51" s="29">
        <f t="shared" si="0"/>
        <v>0.33333333333333331</v>
      </c>
      <c r="F51" s="30">
        <f t="shared" si="1"/>
        <v>0.16666666666666666</v>
      </c>
      <c r="M51" s="37"/>
    </row>
    <row r="52" spans="1:13" ht="32.25" thickBot="1" x14ac:dyDescent="0.3">
      <c r="A52" s="40"/>
      <c r="C52" s="28" t="s">
        <v>167</v>
      </c>
      <c r="D52" s="29">
        <f>SUM(I34:I36)</f>
        <v>1</v>
      </c>
      <c r="E52" s="29">
        <f t="shared" si="0"/>
        <v>0.33333333333333331</v>
      </c>
      <c r="F52" s="30">
        <f t="shared" si="1"/>
        <v>0.33333333333333331</v>
      </c>
      <c r="M52" s="37"/>
    </row>
    <row r="53" spans="1:13" ht="26.25" customHeight="1" thickBot="1" x14ac:dyDescent="0.3">
      <c r="A53" s="40"/>
      <c r="C53" s="215" t="s">
        <v>162</v>
      </c>
      <c r="D53" s="216"/>
      <c r="E53" s="217"/>
      <c r="F53" s="31">
        <f>SUM(F50:F52)</f>
        <v>0.72333333333333338</v>
      </c>
      <c r="M53" s="37"/>
    </row>
    <row r="54" spans="1:13" ht="14.25" customHeight="1" thickBot="1" x14ac:dyDescent="0.3">
      <c r="A54" s="40"/>
      <c r="M54" s="37"/>
    </row>
    <row r="55" spans="1:13" ht="27.75" customHeight="1" thickBot="1" x14ac:dyDescent="0.3">
      <c r="A55" s="40"/>
      <c r="C55" s="212" t="s">
        <v>168</v>
      </c>
      <c r="D55" s="213"/>
      <c r="E55" s="214"/>
      <c r="F55" s="32">
        <f>(F46*50%)+(F53*50%)</f>
        <v>0.70541666666666669</v>
      </c>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ht="14.25" customHeight="1" x14ac:dyDescent="0.25">
      <c r="A64" s="40"/>
      <c r="M64" s="37"/>
    </row>
    <row r="65" spans="1:13" s="12" customFormat="1" ht="17.25" customHeight="1" x14ac:dyDescent="0.2">
      <c r="A65" s="68"/>
      <c r="C65" s="96" t="s">
        <v>38</v>
      </c>
      <c r="D65" s="97"/>
      <c r="E65" s="97"/>
      <c r="F65" s="97"/>
      <c r="G65" s="97"/>
      <c r="H65" s="97"/>
      <c r="I65" s="97"/>
      <c r="J65" s="98"/>
      <c r="M65" s="99"/>
    </row>
    <row r="66" spans="1:13" s="12" customFormat="1" ht="17.25" customHeight="1" x14ac:dyDescent="0.2">
      <c r="A66" s="68"/>
      <c r="C66" s="89" t="s">
        <v>39</v>
      </c>
      <c r="D66" s="82"/>
      <c r="E66" s="82"/>
      <c r="F66" s="82"/>
      <c r="G66" s="82"/>
      <c r="H66" s="82"/>
      <c r="I66" s="82"/>
      <c r="J66" s="88"/>
      <c r="M66" s="99"/>
    </row>
    <row r="67" spans="1:13" s="12" customFormat="1" ht="17.25" customHeight="1" x14ac:dyDescent="0.2">
      <c r="A67" s="68"/>
      <c r="C67" s="89" t="s">
        <v>40</v>
      </c>
      <c r="D67" s="82"/>
      <c r="E67" s="82"/>
      <c r="F67" s="82"/>
      <c r="G67" s="82"/>
      <c r="H67" s="82"/>
      <c r="I67" s="82"/>
      <c r="J67" s="88"/>
      <c r="M67" s="99"/>
    </row>
    <row r="68" spans="1:13" s="12" customFormat="1" ht="17.25" customHeight="1" x14ac:dyDescent="0.2">
      <c r="A68" s="68"/>
      <c r="C68" s="100" t="s">
        <v>41</v>
      </c>
      <c r="D68" s="91"/>
      <c r="E68" s="91"/>
      <c r="F68" s="91"/>
      <c r="G68" s="91"/>
      <c r="H68" s="91"/>
      <c r="I68" s="91"/>
      <c r="J68" s="101"/>
      <c r="M68" s="99"/>
    </row>
    <row r="69" spans="1:13" ht="14.25" customHeight="1" x14ac:dyDescent="0.25">
      <c r="A69" s="40"/>
      <c r="M69" s="37"/>
    </row>
    <row r="70" spans="1:13" ht="14.25" customHeight="1" x14ac:dyDescent="0.25">
      <c r="A70" s="40"/>
      <c r="M70" s="37"/>
    </row>
    <row r="71" spans="1:13" ht="14.25" customHeight="1" x14ac:dyDescent="0.25">
      <c r="A71" s="40"/>
      <c r="M71" s="37"/>
    </row>
    <row r="72" spans="1:13" ht="14.25" customHeight="1" thickBot="1" x14ac:dyDescent="0.3">
      <c r="A72" s="42"/>
      <c r="B72" s="43"/>
      <c r="C72" s="43"/>
      <c r="D72" s="43"/>
      <c r="E72" s="43"/>
      <c r="F72" s="43"/>
      <c r="G72" s="43"/>
      <c r="H72" s="43"/>
      <c r="I72" s="43"/>
      <c r="J72" s="43"/>
      <c r="K72" s="43"/>
      <c r="L72" s="43"/>
      <c r="M72" s="44"/>
    </row>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sheetData>
  <sheetProtection algorithmName="SHA-512" hashValue="sapju8gnOKQNBI2DuU9ECq0YNI0wSxpF25wv63EKW+VsCzxLherx+OFwEEplDB7sO+vgLmqT8wXvQ1LNfbrHMQ==" saltValue="nub93tVtujWnL48JWB6xI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5:E55"/>
    <mergeCell ref="C53:E53"/>
    <mergeCell ref="A9:M9"/>
    <mergeCell ref="C46:E46"/>
    <mergeCell ref="A1:M1"/>
    <mergeCell ref="A2:M2"/>
    <mergeCell ref="A3:M3"/>
    <mergeCell ref="A4:M4"/>
    <mergeCell ref="A5:M5"/>
    <mergeCell ref="A6:M6"/>
    <mergeCell ref="A7:M8"/>
  </mergeCells>
  <hyperlinks>
    <hyperlink ref="B38"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6"/>
  <sheetViews>
    <sheetView showGridLines="0" view="pageBreakPreview" zoomScale="85" zoomScaleNormal="85" zoomScaleSheetLayoutView="85" workbookViewId="0">
      <selection activeCell="A65" sqref="A65:XFD65"/>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3"/>
      <c r="B1" s="189"/>
      <c r="C1" s="189"/>
      <c r="D1" s="189"/>
      <c r="E1" s="189"/>
      <c r="F1" s="189"/>
      <c r="G1" s="189"/>
      <c r="H1" s="189"/>
      <c r="I1" s="189"/>
      <c r="J1" s="189"/>
      <c r="K1" s="189"/>
      <c r="L1" s="189"/>
      <c r="M1" s="190"/>
    </row>
    <row r="2" spans="1:13" ht="17.45" customHeight="1" x14ac:dyDescent="0.3">
      <c r="A2" s="186" t="s">
        <v>0</v>
      </c>
      <c r="B2" s="187"/>
      <c r="C2" s="187"/>
      <c r="D2" s="187"/>
      <c r="E2" s="187"/>
      <c r="F2" s="187"/>
      <c r="G2" s="187"/>
      <c r="H2" s="187"/>
      <c r="I2" s="187"/>
      <c r="J2" s="187"/>
      <c r="K2" s="187"/>
      <c r="L2" s="187"/>
      <c r="M2" s="191"/>
    </row>
    <row r="3" spans="1:13" ht="17.45" customHeight="1" x14ac:dyDescent="0.3">
      <c r="A3" s="186" t="s">
        <v>1</v>
      </c>
      <c r="B3" s="187"/>
      <c r="C3" s="187"/>
      <c r="D3" s="187"/>
      <c r="E3" s="187"/>
      <c r="F3" s="187"/>
      <c r="G3" s="187"/>
      <c r="H3" s="187"/>
      <c r="I3" s="187"/>
      <c r="J3" s="187"/>
      <c r="K3" s="187"/>
      <c r="L3" s="187"/>
      <c r="M3" s="191"/>
    </row>
    <row r="4" spans="1:13" ht="17.45" customHeight="1" x14ac:dyDescent="0.3">
      <c r="A4" s="186" t="s">
        <v>2</v>
      </c>
      <c r="B4" s="187"/>
      <c r="C4" s="187"/>
      <c r="D4" s="187"/>
      <c r="E4" s="187"/>
      <c r="F4" s="187"/>
      <c r="G4" s="187"/>
      <c r="H4" s="187"/>
      <c r="I4" s="187"/>
      <c r="J4" s="187"/>
      <c r="K4" s="187"/>
      <c r="L4" s="187"/>
      <c r="M4" s="191"/>
    </row>
    <row r="5" spans="1:13" ht="17.45" customHeight="1" x14ac:dyDescent="0.3">
      <c r="A5" s="186">
        <v>2025</v>
      </c>
      <c r="B5" s="187"/>
      <c r="C5" s="187"/>
      <c r="D5" s="187"/>
      <c r="E5" s="187"/>
      <c r="F5" s="187"/>
      <c r="G5" s="187"/>
      <c r="H5" s="187"/>
      <c r="I5" s="187"/>
      <c r="J5" s="187"/>
      <c r="K5" s="187"/>
      <c r="L5" s="187"/>
      <c r="M5" s="191"/>
    </row>
    <row r="6" spans="1:13" ht="14.25" customHeight="1" x14ac:dyDescent="0.25">
      <c r="A6" s="194"/>
      <c r="B6" s="195"/>
      <c r="C6" s="195"/>
      <c r="D6" s="195"/>
      <c r="E6" s="195"/>
      <c r="F6" s="195"/>
      <c r="G6" s="195"/>
      <c r="H6" s="195"/>
      <c r="I6" s="195"/>
      <c r="J6" s="195"/>
      <c r="K6" s="195"/>
      <c r="L6" s="195"/>
      <c r="M6" s="196"/>
    </row>
    <row r="7" spans="1:13" ht="14.25" customHeight="1" x14ac:dyDescent="0.25">
      <c r="A7" s="174" t="s">
        <v>15</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4.25" customHeight="1" thickBot="1" x14ac:dyDescent="0.3">
      <c r="A9" s="218" t="s">
        <v>169</v>
      </c>
      <c r="B9" s="219"/>
      <c r="C9" s="219"/>
      <c r="D9" s="219"/>
      <c r="E9" s="219"/>
      <c r="F9" s="219"/>
      <c r="G9" s="219"/>
      <c r="H9" s="219"/>
      <c r="I9" s="219"/>
      <c r="J9" s="219"/>
      <c r="K9" s="219"/>
      <c r="L9" s="219"/>
      <c r="M9" s="220"/>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128</v>
      </c>
      <c r="E12" s="145">
        <v>85</v>
      </c>
      <c r="F12" s="128" t="s">
        <v>15</v>
      </c>
      <c r="G12" s="128" t="s">
        <v>172</v>
      </c>
      <c r="H12" s="128" t="s">
        <v>103</v>
      </c>
      <c r="I12" s="129">
        <v>0.5</v>
      </c>
      <c r="J12" s="143">
        <v>0.33333333333333331</v>
      </c>
      <c r="K12" s="129">
        <v>0.16666666666666671</v>
      </c>
      <c r="M12" s="37"/>
    </row>
    <row r="13" spans="1:13" ht="14.2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4.25" hidden="1" customHeight="1" x14ac:dyDescent="0.25">
      <c r="A18" s="40"/>
      <c r="B18" s="130" t="s">
        <v>183</v>
      </c>
      <c r="C18" s="126" t="s">
        <v>184</v>
      </c>
      <c r="D18" s="127" t="s">
        <v>128</v>
      </c>
      <c r="E18" s="145">
        <v>92</v>
      </c>
      <c r="F18" s="128" t="s">
        <v>15</v>
      </c>
      <c r="G18" s="128" t="s">
        <v>172</v>
      </c>
      <c r="H18" s="128" t="s">
        <v>103</v>
      </c>
      <c r="I18" s="129">
        <v>0.5</v>
      </c>
      <c r="J18" s="143">
        <v>0.33333333333333331</v>
      </c>
      <c r="K18" s="129">
        <v>0.16666666666666671</v>
      </c>
      <c r="M18" s="37"/>
    </row>
    <row r="19" spans="1:13" ht="14.25" hidden="1" customHeight="1" x14ac:dyDescent="0.25">
      <c r="A19" s="40"/>
      <c r="B19" s="130" t="s">
        <v>185</v>
      </c>
      <c r="C19" s="126" t="s">
        <v>186</v>
      </c>
      <c r="D19" s="127"/>
      <c r="E19" s="145">
        <v>93</v>
      </c>
      <c r="F19" s="128" t="s">
        <v>15</v>
      </c>
      <c r="G19" s="128" t="s">
        <v>172</v>
      </c>
      <c r="H19" s="128" t="s">
        <v>103</v>
      </c>
      <c r="I19" s="129" t="s">
        <v>116</v>
      </c>
      <c r="J19" s="143">
        <v>0.33333333333333331</v>
      </c>
      <c r="K19" s="129" t="s">
        <v>116</v>
      </c>
      <c r="M19" s="37"/>
    </row>
    <row r="20" spans="1:13" ht="14.2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4.25" hidden="1" customHeight="1" x14ac:dyDescent="0.25">
      <c r="A23" s="40"/>
      <c r="B23" s="135" t="s">
        <v>193</v>
      </c>
      <c r="C23" s="136" t="s">
        <v>194</v>
      </c>
      <c r="D23" s="128"/>
      <c r="E23" s="145">
        <v>98</v>
      </c>
      <c r="F23" s="128" t="s">
        <v>15</v>
      </c>
      <c r="G23" s="128" t="s">
        <v>172</v>
      </c>
      <c r="H23" s="128" t="s">
        <v>103</v>
      </c>
      <c r="I23" s="129" t="s">
        <v>116</v>
      </c>
      <c r="J23" s="143">
        <v>0.33333333333333331</v>
      </c>
      <c r="K23" s="131" t="s">
        <v>116</v>
      </c>
      <c r="M23" s="37"/>
    </row>
    <row r="24" spans="1:13" ht="14.2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4.2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t="s">
        <v>128</v>
      </c>
      <c r="E28" s="145">
        <v>104</v>
      </c>
      <c r="F28" s="128" t="s">
        <v>15</v>
      </c>
      <c r="G28" s="128" t="s">
        <v>172</v>
      </c>
      <c r="H28" s="128" t="s">
        <v>103</v>
      </c>
      <c r="I28" s="129">
        <v>0</v>
      </c>
      <c r="J28" s="144">
        <v>0.33333333333333331</v>
      </c>
      <c r="K28" s="131">
        <v>0</v>
      </c>
      <c r="M28" s="37"/>
    </row>
    <row r="29" spans="1:13" ht="14.25" hidden="1" customHeight="1" x14ac:dyDescent="0.25">
      <c r="A29" s="40"/>
      <c r="B29" s="125" t="s">
        <v>205</v>
      </c>
      <c r="C29" s="126" t="s">
        <v>206</v>
      </c>
      <c r="D29" s="127" t="s">
        <v>128</v>
      </c>
      <c r="E29" s="145">
        <v>105</v>
      </c>
      <c r="F29" s="128" t="s">
        <v>15</v>
      </c>
      <c r="G29" s="128" t="s">
        <v>172</v>
      </c>
      <c r="H29" s="128" t="s">
        <v>103</v>
      </c>
      <c r="I29" s="129">
        <v>1</v>
      </c>
      <c r="J29" s="143">
        <v>0.33333333333333331</v>
      </c>
      <c r="K29" s="129">
        <v>0.33333333333333331</v>
      </c>
      <c r="M29" s="37"/>
    </row>
    <row r="30" spans="1:13" ht="14.25"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c r="E32" s="145">
        <v>138</v>
      </c>
      <c r="F32" s="128" t="s">
        <v>15</v>
      </c>
      <c r="G32" s="128" t="s">
        <v>211</v>
      </c>
      <c r="H32" s="128" t="s">
        <v>103</v>
      </c>
      <c r="I32" s="129" t="s">
        <v>116</v>
      </c>
      <c r="J32" s="149">
        <v>0.16666666666666671</v>
      </c>
      <c r="K32" s="129" t="s">
        <v>116</v>
      </c>
      <c r="M32" s="37"/>
    </row>
    <row r="33" spans="1:13" ht="14.25" hidden="1" customHeight="1" x14ac:dyDescent="0.25">
      <c r="A33" s="40"/>
      <c r="B33" s="130" t="s">
        <v>214</v>
      </c>
      <c r="C33" s="126" t="s">
        <v>215</v>
      </c>
      <c r="D33" s="127"/>
      <c r="E33" s="145">
        <v>139</v>
      </c>
      <c r="F33" s="128" t="s">
        <v>15</v>
      </c>
      <c r="G33" s="128" t="s">
        <v>211</v>
      </c>
      <c r="H33" s="128" t="s">
        <v>103</v>
      </c>
      <c r="I33" s="129" t="s">
        <v>116</v>
      </c>
      <c r="J33" s="149">
        <v>0.16666666666666671</v>
      </c>
      <c r="K33" s="129" t="s">
        <v>116</v>
      </c>
      <c r="M33" s="37"/>
    </row>
    <row r="34" spans="1:13" ht="14.25" hidden="1" customHeight="1" x14ac:dyDescent="0.25">
      <c r="A34" s="40"/>
      <c r="B34" s="130" t="s">
        <v>216</v>
      </c>
      <c r="C34" s="126" t="s">
        <v>217</v>
      </c>
      <c r="D34" s="127" t="s">
        <v>128</v>
      </c>
      <c r="E34" s="145">
        <v>140</v>
      </c>
      <c r="F34" s="128" t="s">
        <v>15</v>
      </c>
      <c r="G34" s="128" t="s">
        <v>211</v>
      </c>
      <c r="H34" s="128" t="s">
        <v>103</v>
      </c>
      <c r="I34" s="129">
        <v>0.25</v>
      </c>
      <c r="J34" s="149">
        <v>0.16666666666666671</v>
      </c>
      <c r="K34" s="129">
        <v>4.1666666666666657E-2</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t="s">
        <v>128</v>
      </c>
      <c r="E37" s="145">
        <v>143</v>
      </c>
      <c r="F37" s="128" t="s">
        <v>15</v>
      </c>
      <c r="G37" s="128" t="s">
        <v>211</v>
      </c>
      <c r="H37" s="128" t="s">
        <v>103</v>
      </c>
      <c r="I37" s="129">
        <v>1</v>
      </c>
      <c r="J37" s="149">
        <v>0.16666666666666671</v>
      </c>
      <c r="K37" s="129">
        <v>0.16666666666666671</v>
      </c>
      <c r="M37" s="37"/>
    </row>
    <row r="38" spans="1:13" ht="14.25" hidden="1" customHeight="1" x14ac:dyDescent="0.25">
      <c r="A38" s="40"/>
      <c r="B38" s="130" t="s">
        <v>224</v>
      </c>
      <c r="C38" s="126" t="s">
        <v>225</v>
      </c>
      <c r="D38" s="127"/>
      <c r="E38" s="145">
        <v>144</v>
      </c>
      <c r="F38" s="128" t="s">
        <v>15</v>
      </c>
      <c r="G38" s="128" t="s">
        <v>211</v>
      </c>
      <c r="H38" s="128" t="s">
        <v>103</v>
      </c>
      <c r="I38" s="129" t="s">
        <v>116</v>
      </c>
      <c r="J38" s="149">
        <v>0.16666666666666671</v>
      </c>
      <c r="K38" s="129" t="s">
        <v>116</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c r="E41" s="145">
        <v>147</v>
      </c>
      <c r="F41" s="128" t="s">
        <v>15</v>
      </c>
      <c r="G41" s="128" t="s">
        <v>211</v>
      </c>
      <c r="H41" s="128" t="s">
        <v>103</v>
      </c>
      <c r="I41" s="129" t="s">
        <v>116</v>
      </c>
      <c r="J41" s="149">
        <v>0.16666666666666671</v>
      </c>
      <c r="K41" s="129" t="s">
        <v>116</v>
      </c>
      <c r="M41" s="37"/>
    </row>
    <row r="42" spans="1:13" ht="14.25" hidden="1" customHeight="1" x14ac:dyDescent="0.25">
      <c r="A42" s="40"/>
      <c r="B42" s="130" t="s">
        <v>232</v>
      </c>
      <c r="C42" s="126" t="s">
        <v>233</v>
      </c>
      <c r="D42" s="127"/>
      <c r="E42" s="145">
        <v>148</v>
      </c>
      <c r="F42" s="128" t="s">
        <v>15</v>
      </c>
      <c r="G42" s="128" t="s">
        <v>211</v>
      </c>
      <c r="H42" s="128" t="s">
        <v>103</v>
      </c>
      <c r="I42" s="129" t="s">
        <v>116</v>
      </c>
      <c r="J42" s="149">
        <v>0.16666666666666671</v>
      </c>
      <c r="K42" s="129" t="s">
        <v>116</v>
      </c>
      <c r="M42" s="37"/>
    </row>
    <row r="43" spans="1:13" ht="14.25" hidden="1" customHeight="1" x14ac:dyDescent="0.25">
      <c r="A43" s="40"/>
      <c r="B43" s="130" t="s">
        <v>234</v>
      </c>
      <c r="C43" s="126" t="s">
        <v>235</v>
      </c>
      <c r="D43" s="127" t="s">
        <v>128</v>
      </c>
      <c r="E43" s="145">
        <v>149</v>
      </c>
      <c r="F43" s="128" t="s">
        <v>15</v>
      </c>
      <c r="G43" s="128" t="s">
        <v>211</v>
      </c>
      <c r="H43" s="128" t="s">
        <v>103</v>
      </c>
      <c r="I43" s="129">
        <v>0.25</v>
      </c>
      <c r="J43" s="149">
        <v>0.16666666666666671</v>
      </c>
      <c r="K43" s="129">
        <v>4.1666666666666657E-2</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c r="E50" s="145">
        <v>156</v>
      </c>
      <c r="F50" s="128" t="s">
        <v>15</v>
      </c>
      <c r="G50" s="128" t="s">
        <v>211</v>
      </c>
      <c r="H50" s="128" t="s">
        <v>103</v>
      </c>
      <c r="I50" s="129">
        <v>0</v>
      </c>
      <c r="J50" s="149">
        <v>0.16666666666666671</v>
      </c>
      <c r="K50" s="129">
        <v>0</v>
      </c>
      <c r="M50" s="37"/>
    </row>
    <row r="51" spans="1:13" ht="14.25" hidden="1" customHeight="1" x14ac:dyDescent="0.25">
      <c r="A51" s="40"/>
      <c r="B51" s="130" t="s">
        <v>250</v>
      </c>
      <c r="C51" s="126" t="s">
        <v>251</v>
      </c>
      <c r="D51" s="157"/>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v>1E-3</v>
      </c>
      <c r="E52" s="145">
        <v>158</v>
      </c>
      <c r="F52" s="128" t="s">
        <v>15</v>
      </c>
      <c r="G52" s="128" t="s">
        <v>211</v>
      </c>
      <c r="H52" s="128" t="s">
        <v>103</v>
      </c>
      <c r="I52" s="129">
        <v>0.33</v>
      </c>
      <c r="J52" s="149">
        <v>0.16666666666666671</v>
      </c>
      <c r="K52" s="129">
        <v>5.5E-2</v>
      </c>
      <c r="M52" s="37"/>
    </row>
    <row r="53" spans="1:13" ht="14.25" hidden="1" customHeight="1" x14ac:dyDescent="0.25">
      <c r="A53" s="40"/>
      <c r="B53" s="130" t="s">
        <v>254</v>
      </c>
      <c r="C53" s="126" t="s">
        <v>255</v>
      </c>
      <c r="D53" s="157"/>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0.03</v>
      </c>
      <c r="E54" s="145">
        <v>160</v>
      </c>
      <c r="F54" s="128" t="s">
        <v>15</v>
      </c>
      <c r="G54" s="128" t="s">
        <v>211</v>
      </c>
      <c r="H54" s="128" t="s">
        <v>103</v>
      </c>
      <c r="I54" s="129">
        <v>0.16500000000000001</v>
      </c>
      <c r="J54" s="149">
        <v>0.16666666666666671</v>
      </c>
      <c r="K54" s="129">
        <v>2.75E-2</v>
      </c>
      <c r="M54" s="37"/>
    </row>
    <row r="55" spans="1:13" ht="14.25" hidden="1" customHeight="1" x14ac:dyDescent="0.25">
      <c r="A55" s="40"/>
      <c r="B55" s="130" t="s">
        <v>258</v>
      </c>
      <c r="C55" s="126" t="s">
        <v>259</v>
      </c>
      <c r="D55" s="157"/>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0.04</v>
      </c>
      <c r="E57" s="145">
        <v>163</v>
      </c>
      <c r="F57" s="128" t="s">
        <v>15</v>
      </c>
      <c r="G57" s="128" t="s">
        <v>211</v>
      </c>
      <c r="H57" s="128" t="s">
        <v>103</v>
      </c>
      <c r="I57" s="129">
        <v>0.16500000000000001</v>
      </c>
      <c r="J57" s="149">
        <v>0.16666666666666671</v>
      </c>
      <c r="K57" s="129">
        <v>2.75E-2</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c r="E59" s="145">
        <v>165</v>
      </c>
      <c r="F59" s="128" t="s">
        <v>15</v>
      </c>
      <c r="G59" s="128" t="s">
        <v>211</v>
      </c>
      <c r="H59" s="128" t="s">
        <v>103</v>
      </c>
      <c r="I59" s="129" t="s">
        <v>116</v>
      </c>
      <c r="J59" s="149">
        <v>0.16666666666666671</v>
      </c>
      <c r="K59" s="129" t="s">
        <v>116</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t="s">
        <v>128</v>
      </c>
      <c r="E61" s="145">
        <v>167</v>
      </c>
      <c r="F61" s="128" t="s">
        <v>15</v>
      </c>
      <c r="G61" s="128" t="s">
        <v>211</v>
      </c>
      <c r="H61" s="128" t="s">
        <v>103</v>
      </c>
      <c r="I61" s="129">
        <v>0.25</v>
      </c>
      <c r="J61" s="149">
        <v>0.16666666666666671</v>
      </c>
      <c r="K61" s="129">
        <v>4.1666666666666657E-2</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8</v>
      </c>
      <c r="E63" s="147">
        <v>524</v>
      </c>
      <c r="F63" s="122" t="s">
        <v>15</v>
      </c>
      <c r="G63" s="122" t="s">
        <v>211</v>
      </c>
      <c r="H63" s="122" t="s">
        <v>103</v>
      </c>
      <c r="I63" s="123">
        <v>1</v>
      </c>
      <c r="J63" s="152">
        <v>0.16666666666666671</v>
      </c>
      <c r="K63" s="123">
        <v>0.16666666666666671</v>
      </c>
      <c r="M63" s="37"/>
    </row>
    <row r="64" spans="1:13" ht="15.75" hidden="1" x14ac:dyDescent="0.25">
      <c r="A64" s="40"/>
      <c r="B64" s="37"/>
      <c r="C64" s="153"/>
      <c r="D64" s="153"/>
      <c r="E64" s="154"/>
      <c r="F64" s="153"/>
      <c r="G64" s="153"/>
      <c r="H64" s="153"/>
      <c r="I64" s="155"/>
      <c r="J64" s="156"/>
      <c r="K64" s="155"/>
      <c r="M64" s="37"/>
    </row>
    <row r="65" spans="1:13" ht="15.75" x14ac:dyDescent="0.25">
      <c r="A65" s="40"/>
      <c r="C65" s="153"/>
      <c r="D65" s="153"/>
      <c r="E65" s="154"/>
      <c r="F65" s="153"/>
      <c r="G65" s="153"/>
      <c r="H65" s="153"/>
      <c r="I65" s="155"/>
      <c r="J65" s="156"/>
      <c r="K65" s="155"/>
      <c r="M65" s="37"/>
    </row>
    <row r="66" spans="1:13" ht="14.25" customHeight="1" x14ac:dyDescent="0.25">
      <c r="A66" s="40"/>
      <c r="B66" s="6" t="s">
        <v>153</v>
      </c>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x14ac:dyDescent="0.25">
      <c r="A68" s="40"/>
      <c r="B68" s="11"/>
      <c r="C68" s="11"/>
      <c r="D68" s="70"/>
      <c r="E68" s="13"/>
      <c r="F68" s="12"/>
      <c r="G68" s="12"/>
      <c r="H68" s="12"/>
      <c r="I68" s="14"/>
      <c r="J68" s="71"/>
      <c r="K68" s="14"/>
      <c r="M68" s="37"/>
    </row>
    <row r="69" spans="1:13" ht="14.25" customHeight="1" thickBot="1" x14ac:dyDescent="0.3">
      <c r="A69" s="40"/>
      <c r="M69" s="37"/>
    </row>
    <row r="70" spans="1:13" ht="39" customHeight="1" thickBot="1" x14ac:dyDescent="0.3">
      <c r="A70" s="40"/>
      <c r="C70" s="15" t="s">
        <v>276</v>
      </c>
      <c r="D70" s="16" t="s">
        <v>155</v>
      </c>
      <c r="E70" s="16" t="s">
        <v>156</v>
      </c>
      <c r="F70" s="18" t="s">
        <v>277</v>
      </c>
      <c r="M70" s="37"/>
    </row>
    <row r="71" spans="1:13" ht="27" customHeight="1" x14ac:dyDescent="0.25">
      <c r="A71" s="40"/>
      <c r="C71" s="28" t="s">
        <v>278</v>
      </c>
      <c r="D71" s="29">
        <f>SUM(I12:I21)</f>
        <v>1</v>
      </c>
      <c r="E71" s="29">
        <f>1/3</f>
        <v>0.33333333333333331</v>
      </c>
      <c r="F71" s="30">
        <f>E71*D71</f>
        <v>0.33333333333333331</v>
      </c>
      <c r="M71" s="37"/>
    </row>
    <row r="72" spans="1:13" ht="27" customHeight="1" x14ac:dyDescent="0.25">
      <c r="A72" s="40"/>
      <c r="C72" s="19" t="s">
        <v>279</v>
      </c>
      <c r="D72" s="20">
        <f>SUM(I22:I28)</f>
        <v>0</v>
      </c>
      <c r="E72" s="29">
        <f t="shared" ref="E72:E73" si="0">1/3</f>
        <v>0.33333333333333331</v>
      </c>
      <c r="F72" s="30">
        <f>E72*D72</f>
        <v>0</v>
      </c>
      <c r="M72" s="37"/>
    </row>
    <row r="73" spans="1:13" ht="32.25" thickBot="1" x14ac:dyDescent="0.3">
      <c r="A73" s="40"/>
      <c r="C73" s="19" t="s">
        <v>280</v>
      </c>
      <c r="D73" s="20">
        <f>SUM(I29:I30)</f>
        <v>1</v>
      </c>
      <c r="E73" s="29">
        <f t="shared" si="0"/>
        <v>0.33333333333333331</v>
      </c>
      <c r="F73" s="30">
        <f t="shared" ref="F73" si="1">E73*D73</f>
        <v>0.33333333333333331</v>
      </c>
      <c r="M73" s="37"/>
    </row>
    <row r="74" spans="1:13" ht="27" customHeight="1" thickBot="1" x14ac:dyDescent="0.3">
      <c r="A74" s="40"/>
      <c r="C74" s="221" t="s">
        <v>162</v>
      </c>
      <c r="D74" s="222"/>
      <c r="E74" s="223"/>
      <c r="F74" s="25">
        <f>SUM(F71:F73)</f>
        <v>0.66666666666666663</v>
      </c>
      <c r="M74" s="37"/>
    </row>
    <row r="75" spans="1:13" ht="27" customHeight="1" x14ac:dyDescent="0.25">
      <c r="A75" s="40"/>
      <c r="M75" s="37"/>
    </row>
    <row r="76" spans="1:13" ht="27" customHeight="1" thickBot="1" x14ac:dyDescent="0.3">
      <c r="A76" s="40"/>
      <c r="M76" s="37"/>
    </row>
    <row r="77" spans="1:13" ht="30.6" customHeight="1" thickBot="1" x14ac:dyDescent="0.3">
      <c r="A77" s="40"/>
      <c r="C77" s="27" t="s">
        <v>281</v>
      </c>
      <c r="D77" s="72" t="s">
        <v>155</v>
      </c>
      <c r="E77" s="72" t="s">
        <v>156</v>
      </c>
      <c r="F77" s="73" t="s">
        <v>282</v>
      </c>
      <c r="M77" s="37"/>
    </row>
    <row r="78" spans="1:13" ht="28.5" customHeight="1" x14ac:dyDescent="0.25">
      <c r="A78" s="40"/>
      <c r="C78" s="19" t="s">
        <v>283</v>
      </c>
      <c r="D78" s="20">
        <f>SUM(I31:I35)</f>
        <v>0.25</v>
      </c>
      <c r="E78" s="29">
        <f>1/6</f>
        <v>0.16666666666666666</v>
      </c>
      <c r="F78" s="30">
        <f>E78*D78</f>
        <v>4.1666666666666664E-2</v>
      </c>
      <c r="M78" s="37"/>
    </row>
    <row r="79" spans="1:13" ht="31.5" x14ac:dyDescent="0.25">
      <c r="A79" s="40"/>
      <c r="C79" s="19" t="s">
        <v>284</v>
      </c>
      <c r="D79" s="20">
        <f>SUM(I36:I39)</f>
        <v>1</v>
      </c>
      <c r="E79" s="29">
        <f t="shared" ref="E79:E83" si="2">1/6</f>
        <v>0.16666666666666666</v>
      </c>
      <c r="F79" s="30">
        <f t="shared" ref="F79:F83" si="3">E79*D79</f>
        <v>0.16666666666666666</v>
      </c>
      <c r="M79" s="37"/>
    </row>
    <row r="80" spans="1:13" ht="31.5" x14ac:dyDescent="0.25">
      <c r="A80" s="40"/>
      <c r="C80" s="19" t="s">
        <v>285</v>
      </c>
      <c r="D80" s="20">
        <f>I63</f>
        <v>1</v>
      </c>
      <c r="E80" s="29">
        <f t="shared" si="2"/>
        <v>0.16666666666666666</v>
      </c>
      <c r="F80" s="30">
        <f t="shared" si="3"/>
        <v>0.16666666666666666</v>
      </c>
      <c r="M80" s="37"/>
    </row>
    <row r="81" spans="1:13" ht="47.25" x14ac:dyDescent="0.25">
      <c r="A81" s="40"/>
      <c r="C81" s="19" t="s">
        <v>286</v>
      </c>
      <c r="D81" s="20">
        <f>SUM(I40:I44)</f>
        <v>0.25</v>
      </c>
      <c r="E81" s="29">
        <f t="shared" si="2"/>
        <v>0.16666666666666666</v>
      </c>
      <c r="F81" s="30">
        <f t="shared" si="3"/>
        <v>4.1666666666666664E-2</v>
      </c>
      <c r="M81" s="37"/>
    </row>
    <row r="82" spans="1:13" ht="47.25" x14ac:dyDescent="0.25">
      <c r="A82" s="40"/>
      <c r="C82" s="19" t="s">
        <v>287</v>
      </c>
      <c r="D82" s="20">
        <f>SUM(I45:I57)</f>
        <v>0.66</v>
      </c>
      <c r="E82" s="29">
        <f t="shared" si="2"/>
        <v>0.16666666666666666</v>
      </c>
      <c r="F82" s="30">
        <f t="shared" si="3"/>
        <v>0.11</v>
      </c>
      <c r="M82" s="37"/>
    </row>
    <row r="83" spans="1:13" ht="48" thickBot="1" x14ac:dyDescent="0.3">
      <c r="A83" s="40"/>
      <c r="C83" s="19" t="s">
        <v>288</v>
      </c>
      <c r="D83" s="20">
        <f>SUM(I58:I62)</f>
        <v>0.25</v>
      </c>
      <c r="E83" s="29">
        <f t="shared" si="2"/>
        <v>0.16666666666666666</v>
      </c>
      <c r="F83" s="30">
        <f t="shared" si="3"/>
        <v>4.1666666666666664E-2</v>
      </c>
      <c r="M83" s="37"/>
    </row>
    <row r="84" spans="1:13" ht="27" customHeight="1" thickBot="1" x14ac:dyDescent="0.3">
      <c r="A84" s="40"/>
      <c r="C84" s="215" t="s">
        <v>162</v>
      </c>
      <c r="D84" s="222"/>
      <c r="E84" s="223"/>
      <c r="F84" s="31">
        <f>SUM(F78:F83)</f>
        <v>0.56833333333333336</v>
      </c>
      <c r="M84" s="37"/>
    </row>
    <row r="85" spans="1:13" ht="14.25" customHeight="1" thickBot="1" x14ac:dyDescent="0.3">
      <c r="A85" s="40"/>
      <c r="M85" s="37"/>
    </row>
    <row r="86" spans="1:13" ht="28.5" customHeight="1" thickBot="1" x14ac:dyDescent="0.3">
      <c r="A86" s="40"/>
      <c r="C86" s="212" t="s">
        <v>168</v>
      </c>
      <c r="D86" s="222"/>
      <c r="E86" s="223"/>
      <c r="F86" s="76">
        <f>(F74*50%)+(F84*50%)</f>
        <v>0.61749999999999994</v>
      </c>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4.25" customHeight="1" x14ac:dyDescent="0.25">
      <c r="A94" s="40"/>
      <c r="M94" s="37"/>
    </row>
    <row r="95" spans="1:13" ht="16.899999999999999" customHeight="1" x14ac:dyDescent="0.25">
      <c r="A95" s="40"/>
      <c r="C95" s="96" t="s">
        <v>38</v>
      </c>
      <c r="D95" s="97"/>
      <c r="E95" s="97"/>
      <c r="F95" s="97"/>
      <c r="G95" s="97"/>
      <c r="H95" s="97"/>
      <c r="I95" s="97"/>
      <c r="J95" s="98"/>
      <c r="M95" s="37"/>
    </row>
    <row r="96" spans="1:13" ht="14.25" customHeight="1" x14ac:dyDescent="0.25">
      <c r="A96" s="40"/>
      <c r="C96" s="89" t="s">
        <v>39</v>
      </c>
      <c r="D96" s="81"/>
      <c r="E96" s="82"/>
      <c r="F96" s="82"/>
      <c r="G96" s="82"/>
      <c r="H96" s="82"/>
      <c r="I96" s="82"/>
      <c r="J96" s="88"/>
      <c r="M96" s="37"/>
    </row>
    <row r="97" spans="1:13" ht="14.25" customHeight="1" x14ac:dyDescent="0.25">
      <c r="A97" s="40"/>
      <c r="C97" s="89" t="s">
        <v>40</v>
      </c>
      <c r="D97" s="82"/>
      <c r="E97" s="82"/>
      <c r="F97" s="82"/>
      <c r="G97" s="82"/>
      <c r="H97" s="82"/>
      <c r="I97" s="82"/>
      <c r="J97" s="88"/>
      <c r="M97" s="37"/>
    </row>
    <row r="98" spans="1:13" ht="14.25" customHeight="1" x14ac:dyDescent="0.25">
      <c r="A98" s="40"/>
      <c r="C98" s="100" t="s">
        <v>41</v>
      </c>
      <c r="D98" s="91"/>
      <c r="E98" s="91"/>
      <c r="F98" s="91"/>
      <c r="G98" s="91"/>
      <c r="H98" s="91"/>
      <c r="I98" s="91"/>
      <c r="J98" s="101"/>
      <c r="M98" s="37"/>
    </row>
    <row r="99" spans="1:13" ht="14.25" customHeight="1" x14ac:dyDescent="0.25">
      <c r="A99" s="40"/>
      <c r="M99" s="37"/>
    </row>
    <row r="100" spans="1:13" ht="14.25" customHeight="1" x14ac:dyDescent="0.25">
      <c r="A100" s="40"/>
      <c r="M100" s="37"/>
    </row>
    <row r="101" spans="1:13" ht="14.25" customHeight="1" thickBot="1" x14ac:dyDescent="0.3">
      <c r="A101" s="42"/>
      <c r="B101" s="43"/>
      <c r="C101" s="43"/>
      <c r="D101" s="43"/>
      <c r="E101" s="43"/>
      <c r="F101" s="43"/>
      <c r="G101" s="43"/>
      <c r="H101" s="43"/>
      <c r="I101" s="43"/>
      <c r="J101" s="43"/>
      <c r="K101" s="43"/>
      <c r="L101" s="43"/>
      <c r="M101" s="44"/>
    </row>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row r="1056" ht="14.25" customHeight="1" x14ac:dyDescent="0.25"/>
  </sheetData>
  <sheetProtection algorithmName="SHA-512" hashValue="4S3vpBqOb4WCnJDmjCmdjf9hcScqC4PBA3za+D0YFoj22AS+pisJ/o9SmfCFdhNjUlKPQd3Jp0ErwwBKI6eFtA==" saltValue="4GHEdfRFekpWnLXpoJXx8Q==" spinCount="100000" sheet="1" objects="1" scenarios="1"/>
  <mergeCells count="11">
    <mergeCell ref="A9:M9"/>
    <mergeCell ref="C74:E74"/>
    <mergeCell ref="C84:E84"/>
    <mergeCell ref="C86:E86"/>
    <mergeCell ref="A1:M1"/>
    <mergeCell ref="A2:M2"/>
    <mergeCell ref="A3:M3"/>
    <mergeCell ref="A4:M4"/>
    <mergeCell ref="A5:M5"/>
    <mergeCell ref="A6:M6"/>
    <mergeCell ref="A7:M8"/>
  </mergeCells>
  <hyperlinks>
    <hyperlink ref="B66"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3"/>
  <sheetViews>
    <sheetView showGridLines="0" view="pageBreakPreview" zoomScale="85" zoomScaleNormal="70" zoomScaleSheetLayoutView="85" workbookViewId="0">
      <selection activeCell="A74" sqref="A74:XFD74"/>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6"/>
      <c r="B1" s="237"/>
      <c r="C1" s="237"/>
      <c r="D1" s="237"/>
      <c r="E1" s="237"/>
      <c r="F1" s="237"/>
      <c r="G1" s="237"/>
      <c r="H1" s="237"/>
      <c r="I1" s="237"/>
      <c r="J1" s="237"/>
      <c r="K1" s="237"/>
      <c r="L1" s="237"/>
      <c r="M1" s="238"/>
    </row>
    <row r="2" spans="1:13" ht="18" customHeight="1" x14ac:dyDescent="0.2">
      <c r="A2" s="239" t="s">
        <v>0</v>
      </c>
      <c r="B2" s="240"/>
      <c r="C2" s="240"/>
      <c r="D2" s="240"/>
      <c r="E2" s="240"/>
      <c r="F2" s="240"/>
      <c r="G2" s="240"/>
      <c r="H2" s="240"/>
      <c r="I2" s="240"/>
      <c r="J2" s="240"/>
      <c r="K2" s="240"/>
      <c r="L2" s="240"/>
      <c r="M2" s="241"/>
    </row>
    <row r="3" spans="1:13" ht="18" customHeight="1" x14ac:dyDescent="0.2">
      <c r="A3" s="239" t="s">
        <v>1</v>
      </c>
      <c r="B3" s="240"/>
      <c r="C3" s="240"/>
      <c r="D3" s="240"/>
      <c r="E3" s="240"/>
      <c r="F3" s="240"/>
      <c r="G3" s="240"/>
      <c r="H3" s="240"/>
      <c r="I3" s="240"/>
      <c r="J3" s="240"/>
      <c r="K3" s="240"/>
      <c r="L3" s="240"/>
      <c r="M3" s="241"/>
    </row>
    <row r="4" spans="1:13" ht="18" customHeight="1" x14ac:dyDescent="0.2">
      <c r="A4" s="239" t="s">
        <v>2</v>
      </c>
      <c r="B4" s="240"/>
      <c r="C4" s="240"/>
      <c r="D4" s="240"/>
      <c r="E4" s="240"/>
      <c r="F4" s="240"/>
      <c r="G4" s="240"/>
      <c r="H4" s="240"/>
      <c r="I4" s="240"/>
      <c r="J4" s="240"/>
      <c r="K4" s="240"/>
      <c r="L4" s="240"/>
      <c r="M4" s="241"/>
    </row>
    <row r="5" spans="1:13" ht="18" customHeight="1" x14ac:dyDescent="0.2">
      <c r="A5" s="239">
        <v>2025</v>
      </c>
      <c r="B5" s="240"/>
      <c r="C5" s="240"/>
      <c r="D5" s="240"/>
      <c r="E5" s="240"/>
      <c r="F5" s="240"/>
      <c r="G5" s="240"/>
      <c r="H5" s="240"/>
      <c r="I5" s="240"/>
      <c r="J5" s="240"/>
      <c r="K5" s="240"/>
      <c r="L5" s="240"/>
      <c r="M5" s="241"/>
    </row>
    <row r="6" spans="1:13" ht="14.25" customHeight="1" x14ac:dyDescent="0.2">
      <c r="A6" s="233"/>
      <c r="B6" s="234"/>
      <c r="C6" s="234"/>
      <c r="D6" s="234"/>
      <c r="E6" s="234"/>
      <c r="F6" s="234"/>
      <c r="G6" s="234"/>
      <c r="H6" s="234"/>
      <c r="I6" s="234"/>
      <c r="J6" s="234"/>
      <c r="K6" s="234"/>
      <c r="L6" s="234"/>
      <c r="M6" s="235"/>
    </row>
    <row r="7" spans="1:13" ht="14.25" customHeight="1" x14ac:dyDescent="0.2">
      <c r="A7" s="174" t="s">
        <v>18</v>
      </c>
      <c r="B7" s="242"/>
      <c r="C7" s="242"/>
      <c r="D7" s="242"/>
      <c r="E7" s="242"/>
      <c r="F7" s="242"/>
      <c r="G7" s="242"/>
      <c r="H7" s="242"/>
      <c r="I7" s="242"/>
      <c r="J7" s="242"/>
      <c r="K7" s="242"/>
      <c r="L7" s="242"/>
      <c r="M7" s="243"/>
    </row>
    <row r="8" spans="1:13" ht="14.25" customHeight="1" thickBot="1" x14ac:dyDescent="0.25">
      <c r="A8" s="244"/>
      <c r="B8" s="245"/>
      <c r="C8" s="245"/>
      <c r="D8" s="245"/>
      <c r="E8" s="245"/>
      <c r="F8" s="245"/>
      <c r="G8" s="245"/>
      <c r="H8" s="245"/>
      <c r="I8" s="245"/>
      <c r="J8" s="245"/>
      <c r="K8" s="245"/>
      <c r="L8" s="245"/>
      <c r="M8" s="246"/>
    </row>
    <row r="9" spans="1:13" ht="52.5" customHeight="1" thickBot="1" x14ac:dyDescent="0.25">
      <c r="A9" s="218" t="s">
        <v>289</v>
      </c>
      <c r="B9" s="247"/>
      <c r="C9" s="247"/>
      <c r="D9" s="247"/>
      <c r="E9" s="247"/>
      <c r="F9" s="247"/>
      <c r="G9" s="247"/>
      <c r="H9" s="247"/>
      <c r="I9" s="247"/>
      <c r="J9" s="247"/>
      <c r="K9" s="247"/>
      <c r="L9" s="247"/>
      <c r="M9" s="248"/>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100</v>
      </c>
      <c r="E12" s="145">
        <v>171</v>
      </c>
      <c r="F12" s="120" t="s">
        <v>18</v>
      </c>
      <c r="G12" s="120" t="s">
        <v>295</v>
      </c>
      <c r="H12" s="120" t="s">
        <v>103</v>
      </c>
      <c r="I12" s="121">
        <v>1</v>
      </c>
      <c r="J12" s="143">
        <v>0.16666666666666671</v>
      </c>
      <c r="K12" s="121">
        <v>0.16666666666666671</v>
      </c>
      <c r="M12" s="99"/>
    </row>
    <row r="13" spans="1:13" ht="14.25" hidden="1" customHeight="1" x14ac:dyDescent="0.2">
      <c r="A13" s="68"/>
      <c r="B13" s="142" t="s">
        <v>296</v>
      </c>
      <c r="C13" s="141" t="s">
        <v>297</v>
      </c>
      <c r="D13" s="140" t="s">
        <v>100</v>
      </c>
      <c r="E13" s="145">
        <v>172</v>
      </c>
      <c r="F13" s="120" t="s">
        <v>18</v>
      </c>
      <c r="G13" s="120" t="s">
        <v>295</v>
      </c>
      <c r="H13" s="120" t="s">
        <v>103</v>
      </c>
      <c r="I13" s="144">
        <v>1</v>
      </c>
      <c r="J13" s="143">
        <v>0.16666666666666671</v>
      </c>
      <c r="K13" s="121">
        <v>0.16666666666666671</v>
      </c>
      <c r="M13" s="99"/>
    </row>
    <row r="14" spans="1:13" ht="14.25" hidden="1" customHeight="1" x14ac:dyDescent="0.2">
      <c r="A14" s="68"/>
      <c r="B14" s="142" t="s">
        <v>298</v>
      </c>
      <c r="C14" s="141" t="s">
        <v>299</v>
      </c>
      <c r="D14" s="140" t="s">
        <v>89</v>
      </c>
      <c r="E14" s="145">
        <v>173</v>
      </c>
      <c r="F14" s="120" t="s">
        <v>18</v>
      </c>
      <c r="G14" s="120" t="s">
        <v>295</v>
      </c>
      <c r="H14" s="120" t="s">
        <v>103</v>
      </c>
      <c r="I14" s="144">
        <v>0</v>
      </c>
      <c r="J14" s="143">
        <v>0.16666666666666671</v>
      </c>
      <c r="K14" s="121">
        <v>0</v>
      </c>
      <c r="M14" s="99"/>
    </row>
    <row r="15" spans="1:13" ht="14.25" hidden="1" customHeight="1" x14ac:dyDescent="0.2">
      <c r="A15" s="68"/>
      <c r="B15" s="142" t="s">
        <v>300</v>
      </c>
      <c r="C15" s="141" t="s">
        <v>301</v>
      </c>
      <c r="D15" s="140" t="s">
        <v>100</v>
      </c>
      <c r="E15" s="145">
        <v>174</v>
      </c>
      <c r="F15" s="120" t="s">
        <v>18</v>
      </c>
      <c r="G15" s="120" t="s">
        <v>295</v>
      </c>
      <c r="H15" s="120" t="s">
        <v>103</v>
      </c>
      <c r="I15" s="144">
        <v>0.33329999999999999</v>
      </c>
      <c r="J15" s="143">
        <v>0.16666666666666671</v>
      </c>
      <c r="K15" s="121">
        <v>5.5550000000000002E-2</v>
      </c>
      <c r="M15" s="99"/>
    </row>
    <row r="16" spans="1:13" ht="14.25" hidden="1" customHeight="1" x14ac:dyDescent="0.2">
      <c r="A16" s="68"/>
      <c r="B16" s="142" t="s">
        <v>302</v>
      </c>
      <c r="C16" s="141" t="s">
        <v>303</v>
      </c>
      <c r="D16" s="140" t="s">
        <v>89</v>
      </c>
      <c r="E16" s="145">
        <v>175</v>
      </c>
      <c r="F16" s="120" t="s">
        <v>18</v>
      </c>
      <c r="G16" s="120" t="s">
        <v>295</v>
      </c>
      <c r="H16" s="120" t="s">
        <v>103</v>
      </c>
      <c r="I16" s="144">
        <v>0</v>
      </c>
      <c r="J16" s="143">
        <v>0.16666666666666671</v>
      </c>
      <c r="K16" s="121">
        <v>0</v>
      </c>
      <c r="M16" s="99"/>
    </row>
    <row r="17" spans="1:13" ht="14.25" hidden="1" customHeight="1" x14ac:dyDescent="0.2">
      <c r="A17" s="68"/>
      <c r="B17" s="142" t="s">
        <v>304</v>
      </c>
      <c r="C17" s="141" t="s">
        <v>305</v>
      </c>
      <c r="D17" s="140" t="s">
        <v>100</v>
      </c>
      <c r="E17" s="145">
        <v>176</v>
      </c>
      <c r="F17" s="120" t="s">
        <v>18</v>
      </c>
      <c r="G17" s="120" t="s">
        <v>295</v>
      </c>
      <c r="H17" s="120" t="s">
        <v>103</v>
      </c>
      <c r="I17" s="144">
        <v>1</v>
      </c>
      <c r="J17" s="143">
        <v>0.16666666666666671</v>
      </c>
      <c r="K17" s="121">
        <v>0.16666666666666671</v>
      </c>
      <c r="M17" s="99"/>
    </row>
    <row r="18" spans="1:13" ht="14.25" hidden="1" customHeight="1" x14ac:dyDescent="0.2">
      <c r="A18" s="68"/>
      <c r="B18" s="137" t="s">
        <v>306</v>
      </c>
      <c r="C18" s="126" t="s">
        <v>307</v>
      </c>
      <c r="D18" s="127" t="s">
        <v>128</v>
      </c>
      <c r="E18" s="145">
        <v>214</v>
      </c>
      <c r="F18" s="128" t="s">
        <v>18</v>
      </c>
      <c r="G18" s="128" t="s">
        <v>295</v>
      </c>
      <c r="H18" s="128" t="s">
        <v>103</v>
      </c>
      <c r="I18" s="129">
        <v>0.25</v>
      </c>
      <c r="J18" s="149">
        <v>0.16666666666666671</v>
      </c>
      <c r="K18" s="129">
        <v>4.1666666666666657E-2</v>
      </c>
      <c r="M18" s="99"/>
    </row>
    <row r="19" spans="1:13" ht="14.25" hidden="1" customHeight="1" x14ac:dyDescent="0.2">
      <c r="A19" s="68"/>
      <c r="B19" s="137" t="s">
        <v>308</v>
      </c>
      <c r="C19" s="126" t="s">
        <v>309</v>
      </c>
      <c r="D19" s="127" t="s">
        <v>128</v>
      </c>
      <c r="E19" s="145">
        <v>215</v>
      </c>
      <c r="F19" s="128" t="s">
        <v>18</v>
      </c>
      <c r="G19" s="128" t="s">
        <v>295</v>
      </c>
      <c r="H19" s="128" t="s">
        <v>103</v>
      </c>
      <c r="I19" s="129">
        <v>0.25</v>
      </c>
      <c r="J19" s="149">
        <v>0.16666666666666671</v>
      </c>
      <c r="K19" s="131">
        <v>4.1666666666666657E-2</v>
      </c>
      <c r="M19" s="99"/>
    </row>
    <row r="20" spans="1:13" ht="14.25" hidden="1" customHeight="1" x14ac:dyDescent="0.2">
      <c r="A20" s="68"/>
      <c r="B20" s="137" t="s">
        <v>310</v>
      </c>
      <c r="C20" s="126" t="s">
        <v>311</v>
      </c>
      <c r="D20" s="127" t="s">
        <v>128</v>
      </c>
      <c r="E20" s="145">
        <v>216</v>
      </c>
      <c r="F20" s="128" t="s">
        <v>18</v>
      </c>
      <c r="G20" s="128" t="s">
        <v>295</v>
      </c>
      <c r="H20" s="128" t="s">
        <v>103</v>
      </c>
      <c r="I20" s="129">
        <v>0.25</v>
      </c>
      <c r="J20" s="149">
        <v>0.16666666666666671</v>
      </c>
      <c r="K20" s="129">
        <v>4.1666666666666657E-2</v>
      </c>
      <c r="M20" s="99"/>
    </row>
    <row r="21" spans="1:13" ht="14.25" hidden="1" customHeight="1" x14ac:dyDescent="0.2">
      <c r="A21" s="68"/>
      <c r="B21" s="137" t="s">
        <v>312</v>
      </c>
      <c r="C21" s="126" t="s">
        <v>313</v>
      </c>
      <c r="D21" s="127" t="s">
        <v>128</v>
      </c>
      <c r="E21" s="145">
        <v>217</v>
      </c>
      <c r="F21" s="128" t="s">
        <v>18</v>
      </c>
      <c r="G21" s="128" t="s">
        <v>295</v>
      </c>
      <c r="H21" s="128" t="s">
        <v>103</v>
      </c>
      <c r="I21" s="129">
        <v>0.25</v>
      </c>
      <c r="J21" s="149">
        <v>0.16666666666666671</v>
      </c>
      <c r="K21" s="129">
        <v>4.1666666666666657E-2</v>
      </c>
      <c r="M21" s="99"/>
    </row>
    <row r="22" spans="1:13" ht="14.25" hidden="1" customHeight="1" x14ac:dyDescent="0.2">
      <c r="A22" s="68"/>
      <c r="B22" s="137" t="s">
        <v>314</v>
      </c>
      <c r="C22" s="126" t="s">
        <v>315</v>
      </c>
      <c r="D22" s="127"/>
      <c r="E22" s="145">
        <v>218</v>
      </c>
      <c r="F22" s="128" t="s">
        <v>18</v>
      </c>
      <c r="G22" s="128" t="s">
        <v>295</v>
      </c>
      <c r="H22" s="128" t="s">
        <v>103</v>
      </c>
      <c r="I22" s="129" t="s">
        <v>116</v>
      </c>
      <c r="J22" s="149">
        <v>0.16666666666666671</v>
      </c>
      <c r="K22" s="129" t="s">
        <v>116</v>
      </c>
      <c r="M22" s="99"/>
    </row>
    <row r="23" spans="1:13" ht="14.25" hidden="1" customHeight="1" x14ac:dyDescent="0.2">
      <c r="A23" s="68"/>
      <c r="B23" s="130" t="s">
        <v>316</v>
      </c>
      <c r="C23" s="126" t="s">
        <v>317</v>
      </c>
      <c r="D23" s="127" t="s">
        <v>128</v>
      </c>
      <c r="E23" s="145">
        <v>230</v>
      </c>
      <c r="F23" s="128" t="s">
        <v>18</v>
      </c>
      <c r="G23" s="128" t="s">
        <v>295</v>
      </c>
      <c r="H23" s="128" t="s">
        <v>103</v>
      </c>
      <c r="I23" s="129">
        <v>0.25</v>
      </c>
      <c r="J23" s="149">
        <v>0.16666666666666671</v>
      </c>
      <c r="K23" s="131">
        <v>4.1666666666666657E-2</v>
      </c>
      <c r="M23" s="99"/>
    </row>
    <row r="24" spans="1:13" ht="14.25" hidden="1" customHeight="1" x14ac:dyDescent="0.2">
      <c r="A24" s="68"/>
      <c r="B24" s="130" t="s">
        <v>318</v>
      </c>
      <c r="C24" s="126" t="s">
        <v>319</v>
      </c>
      <c r="D24" s="127" t="s">
        <v>128</v>
      </c>
      <c r="E24" s="145">
        <v>231</v>
      </c>
      <c r="F24" s="128" t="s">
        <v>18</v>
      </c>
      <c r="G24" s="128" t="s">
        <v>295</v>
      </c>
      <c r="H24" s="128" t="s">
        <v>103</v>
      </c>
      <c r="I24" s="129">
        <v>0.25</v>
      </c>
      <c r="J24" s="149">
        <v>0.16666666666666671</v>
      </c>
      <c r="K24" s="131">
        <v>4.1666666666666657E-2</v>
      </c>
      <c r="M24" s="99"/>
    </row>
    <row r="25" spans="1:13" ht="14.25" hidden="1" customHeight="1" x14ac:dyDescent="0.2">
      <c r="A25" s="68"/>
      <c r="B25" s="130" t="s">
        <v>320</v>
      </c>
      <c r="C25" s="126" t="s">
        <v>321</v>
      </c>
      <c r="D25" s="127"/>
      <c r="E25" s="145">
        <v>232</v>
      </c>
      <c r="F25" s="128" t="s">
        <v>18</v>
      </c>
      <c r="G25" s="128" t="s">
        <v>295</v>
      </c>
      <c r="H25" s="128" t="s">
        <v>103</v>
      </c>
      <c r="I25" s="129" t="s">
        <v>116</v>
      </c>
      <c r="J25" s="149">
        <v>0.16666666666666671</v>
      </c>
      <c r="K25" s="131" t="s">
        <v>116</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t="s">
        <v>128</v>
      </c>
      <c r="E27" s="145">
        <v>234</v>
      </c>
      <c r="F27" s="128" t="s">
        <v>18</v>
      </c>
      <c r="G27" s="128" t="s">
        <v>295</v>
      </c>
      <c r="H27" s="128" t="s">
        <v>103</v>
      </c>
      <c r="I27" s="131">
        <v>0.25</v>
      </c>
      <c r="J27" s="149">
        <v>0.16666666666666671</v>
      </c>
      <c r="K27" s="131">
        <v>4.1666666666666657E-2</v>
      </c>
      <c r="M27" s="99"/>
    </row>
    <row r="28" spans="1:13" ht="14.25" hidden="1" customHeight="1" x14ac:dyDescent="0.2">
      <c r="A28" s="68"/>
      <c r="B28" s="130" t="s">
        <v>326</v>
      </c>
      <c r="C28" s="126" t="s">
        <v>327</v>
      </c>
      <c r="D28" s="127"/>
      <c r="E28" s="145">
        <v>235</v>
      </c>
      <c r="F28" s="128" t="s">
        <v>18</v>
      </c>
      <c r="G28" s="128" t="s">
        <v>295</v>
      </c>
      <c r="H28" s="128" t="s">
        <v>103</v>
      </c>
      <c r="I28" s="129" t="s">
        <v>116</v>
      </c>
      <c r="J28" s="149">
        <v>0.16666666666666671</v>
      </c>
      <c r="K28" s="131" t="s">
        <v>116</v>
      </c>
      <c r="M28" s="99"/>
    </row>
    <row r="29" spans="1:13" ht="14.25" hidden="1" customHeight="1" x14ac:dyDescent="0.2">
      <c r="A29" s="68"/>
      <c r="B29" s="130" t="s">
        <v>328</v>
      </c>
      <c r="C29" s="126" t="s">
        <v>329</v>
      </c>
      <c r="D29" s="127" t="s">
        <v>128</v>
      </c>
      <c r="E29" s="145">
        <v>236</v>
      </c>
      <c r="F29" s="128" t="s">
        <v>18</v>
      </c>
      <c r="G29" s="128" t="s">
        <v>295</v>
      </c>
      <c r="H29" s="128" t="s">
        <v>103</v>
      </c>
      <c r="I29" s="129">
        <v>0.25</v>
      </c>
      <c r="J29" s="149">
        <v>0.16666666666666671</v>
      </c>
      <c r="K29" s="131">
        <v>4.1666666666666657E-2</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c r="E31" s="145">
        <v>239</v>
      </c>
      <c r="F31" s="128" t="s">
        <v>18</v>
      </c>
      <c r="G31" s="128" t="s">
        <v>295</v>
      </c>
      <c r="H31" s="128" t="s">
        <v>103</v>
      </c>
      <c r="I31" s="129" t="s">
        <v>116</v>
      </c>
      <c r="J31" s="149">
        <v>0.16666666666666671</v>
      </c>
      <c r="K31" s="131" t="s">
        <v>116</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t="s">
        <v>128</v>
      </c>
      <c r="E34" s="145">
        <v>243</v>
      </c>
      <c r="F34" s="128" t="s">
        <v>18</v>
      </c>
      <c r="G34" s="128" t="s">
        <v>82</v>
      </c>
      <c r="H34" s="128" t="s">
        <v>103</v>
      </c>
      <c r="I34" s="129">
        <v>0.33333333333333343</v>
      </c>
      <c r="J34" s="143">
        <v>0.33333333333333331</v>
      </c>
      <c r="K34" s="131">
        <v>0.1111111111111111</v>
      </c>
      <c r="M34" s="99"/>
    </row>
    <row r="35" spans="1:13" ht="14.25" hidden="1" customHeight="1" x14ac:dyDescent="0.2">
      <c r="A35" s="68"/>
      <c r="B35" s="130" t="s">
        <v>340</v>
      </c>
      <c r="C35" s="126" t="s">
        <v>341</v>
      </c>
      <c r="D35" s="127" t="s">
        <v>128</v>
      </c>
      <c r="E35" s="145">
        <v>244</v>
      </c>
      <c r="F35" s="128" t="s">
        <v>18</v>
      </c>
      <c r="G35" s="128" t="s">
        <v>82</v>
      </c>
      <c r="H35" s="128" t="s">
        <v>103</v>
      </c>
      <c r="I35" s="129">
        <v>0.33333333333333343</v>
      </c>
      <c r="J35" s="143">
        <v>0.33333333333333331</v>
      </c>
      <c r="K35" s="131">
        <v>0.1111111111111111</v>
      </c>
      <c r="M35" s="99"/>
    </row>
    <row r="36" spans="1:13" ht="14.25" hidden="1" customHeight="1" x14ac:dyDescent="0.2">
      <c r="A36" s="68"/>
      <c r="B36" s="130" t="s">
        <v>342</v>
      </c>
      <c r="C36" s="126" t="s">
        <v>343</v>
      </c>
      <c r="D36" s="127" t="s">
        <v>128</v>
      </c>
      <c r="E36" s="145">
        <v>245</v>
      </c>
      <c r="F36" s="128" t="s">
        <v>18</v>
      </c>
      <c r="G36" s="128" t="s">
        <v>82</v>
      </c>
      <c r="H36" s="128" t="s">
        <v>103</v>
      </c>
      <c r="I36" s="129">
        <v>0.33333333333333343</v>
      </c>
      <c r="J36" s="143">
        <v>0.33333333333333331</v>
      </c>
      <c r="K36" s="131">
        <v>0.1111111111111111</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t="s">
        <v>128</v>
      </c>
      <c r="E40" s="145">
        <v>250</v>
      </c>
      <c r="F40" s="128" t="s">
        <v>18</v>
      </c>
      <c r="G40" s="128" t="s">
        <v>82</v>
      </c>
      <c r="H40" s="128" t="s">
        <v>103</v>
      </c>
      <c r="I40" s="129">
        <v>0.5</v>
      </c>
      <c r="J40" s="143">
        <v>0.33333333333333331</v>
      </c>
      <c r="K40" s="131">
        <v>0.16666666666666671</v>
      </c>
      <c r="M40" s="99"/>
    </row>
    <row r="41" spans="1:13" ht="14.25" hidden="1" customHeight="1" x14ac:dyDescent="0.2">
      <c r="A41" s="68"/>
      <c r="B41" s="130" t="s">
        <v>351</v>
      </c>
      <c r="C41" s="126" t="s">
        <v>352</v>
      </c>
      <c r="D41" s="127" t="s">
        <v>128</v>
      </c>
      <c r="E41" s="145">
        <v>251</v>
      </c>
      <c r="F41" s="128" t="s">
        <v>18</v>
      </c>
      <c r="G41" s="128" t="s">
        <v>82</v>
      </c>
      <c r="H41" s="128" t="s">
        <v>103</v>
      </c>
      <c r="I41" s="129">
        <v>0.5</v>
      </c>
      <c r="J41" s="143">
        <v>0.33333333333333331</v>
      </c>
      <c r="K41" s="131">
        <v>0.16666666666666671</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c r="E43" s="145">
        <v>253</v>
      </c>
      <c r="F43" s="128" t="s">
        <v>18</v>
      </c>
      <c r="G43" s="128" t="s">
        <v>82</v>
      </c>
      <c r="H43" s="128" t="s">
        <v>103</v>
      </c>
      <c r="I43" s="129" t="s">
        <v>116</v>
      </c>
      <c r="J43" s="143">
        <v>0.33333333333333331</v>
      </c>
      <c r="K43" s="131" t="s">
        <v>116</v>
      </c>
      <c r="M43" s="99"/>
    </row>
    <row r="44" spans="1:13" ht="14.2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t="s">
        <v>128</v>
      </c>
      <c r="E48" s="145">
        <v>258</v>
      </c>
      <c r="F48" s="128" t="s">
        <v>18</v>
      </c>
      <c r="G48" s="128" t="s">
        <v>82</v>
      </c>
      <c r="H48" s="128" t="s">
        <v>103</v>
      </c>
      <c r="I48" s="129">
        <v>1</v>
      </c>
      <c r="J48" s="143">
        <v>0.33333333333333331</v>
      </c>
      <c r="K48" s="131">
        <v>0.33333333333333331</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t="s">
        <v>116</v>
      </c>
      <c r="J54" s="151">
        <v>0.33333333333333331</v>
      </c>
      <c r="K54" s="131" t="s">
        <v>116</v>
      </c>
      <c r="M54" s="99"/>
    </row>
    <row r="55" spans="1:13" ht="14.25" hidden="1" customHeight="1" x14ac:dyDescent="0.2">
      <c r="A55" s="68"/>
      <c r="B55" s="137" t="s">
        <v>378</v>
      </c>
      <c r="C55" s="126" t="s">
        <v>379</v>
      </c>
      <c r="D55" s="127" t="s">
        <v>128</v>
      </c>
      <c r="E55" s="145">
        <v>315</v>
      </c>
      <c r="F55" s="128" t="s">
        <v>18</v>
      </c>
      <c r="G55" s="128" t="s">
        <v>380</v>
      </c>
      <c r="H55" s="128" t="s">
        <v>103</v>
      </c>
      <c r="I55" s="129">
        <v>0.25</v>
      </c>
      <c r="J55" s="143">
        <v>0.33333333333333331</v>
      </c>
      <c r="K55" s="131">
        <v>8.3333333333333329E-2</v>
      </c>
      <c r="M55" s="99"/>
    </row>
    <row r="56" spans="1:13" ht="14.25" hidden="1" customHeight="1" x14ac:dyDescent="0.2">
      <c r="A56" s="68"/>
      <c r="B56" s="137" t="s">
        <v>381</v>
      </c>
      <c r="C56" s="126" t="s">
        <v>382</v>
      </c>
      <c r="D56" s="127" t="s">
        <v>128</v>
      </c>
      <c r="E56" s="145">
        <v>325</v>
      </c>
      <c r="F56" s="128" t="s">
        <v>18</v>
      </c>
      <c r="G56" s="128" t="s">
        <v>380</v>
      </c>
      <c r="H56" s="128" t="s">
        <v>103</v>
      </c>
      <c r="I56" s="129">
        <v>0.25</v>
      </c>
      <c r="J56" s="143">
        <v>0.33333333333333331</v>
      </c>
      <c r="K56" s="131">
        <v>8.3333333333333329E-2</v>
      </c>
      <c r="M56" s="99"/>
    </row>
    <row r="57" spans="1:13" ht="14.25" hidden="1" customHeight="1" x14ac:dyDescent="0.2">
      <c r="A57" s="68"/>
      <c r="B57" s="137" t="s">
        <v>383</v>
      </c>
      <c r="C57" s="126" t="s">
        <v>384</v>
      </c>
      <c r="D57" s="127" t="s">
        <v>128</v>
      </c>
      <c r="E57" s="145">
        <v>326</v>
      </c>
      <c r="F57" s="128" t="s">
        <v>18</v>
      </c>
      <c r="G57" s="128" t="s">
        <v>380</v>
      </c>
      <c r="H57" s="128" t="s">
        <v>103</v>
      </c>
      <c r="I57" s="129">
        <v>0.25</v>
      </c>
      <c r="J57" s="143">
        <v>0.33333333333333331</v>
      </c>
      <c r="K57" s="131">
        <v>8.3333333333333329E-2</v>
      </c>
      <c r="M57" s="99"/>
    </row>
    <row r="58" spans="1:13" ht="14.25" hidden="1" customHeight="1" x14ac:dyDescent="0.2">
      <c r="A58" s="68"/>
      <c r="B58" s="137" t="s">
        <v>385</v>
      </c>
      <c r="C58" s="126" t="s">
        <v>386</v>
      </c>
      <c r="D58" s="127" t="s">
        <v>128</v>
      </c>
      <c r="E58" s="145">
        <v>327</v>
      </c>
      <c r="F58" s="128" t="s">
        <v>18</v>
      </c>
      <c r="G58" s="128" t="s">
        <v>380</v>
      </c>
      <c r="H58" s="128" t="s">
        <v>103</v>
      </c>
      <c r="I58" s="129">
        <v>0.25</v>
      </c>
      <c r="J58" s="143">
        <v>0.33333333333333331</v>
      </c>
      <c r="K58" s="131">
        <v>8.3333333333333329E-2</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t="s">
        <v>128</v>
      </c>
      <c r="E62" s="145">
        <v>333</v>
      </c>
      <c r="F62" s="128" t="s">
        <v>18</v>
      </c>
      <c r="G62" s="128" t="s">
        <v>380</v>
      </c>
      <c r="H62" s="128" t="s">
        <v>103</v>
      </c>
      <c r="I62" s="129">
        <v>0.5</v>
      </c>
      <c r="J62" s="143">
        <v>0.33333333333333331</v>
      </c>
      <c r="K62" s="131">
        <v>0.16666666666666671</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t="s">
        <v>128</v>
      </c>
      <c r="E67" s="145">
        <v>351</v>
      </c>
      <c r="F67" s="128" t="s">
        <v>18</v>
      </c>
      <c r="G67" s="128" t="s">
        <v>380</v>
      </c>
      <c r="H67" s="128" t="s">
        <v>103</v>
      </c>
      <c r="I67" s="129">
        <v>0.25</v>
      </c>
      <c r="J67" s="143">
        <v>0.33333333333333331</v>
      </c>
      <c r="K67" s="131">
        <v>8.3333333333333329E-2</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4.25" hidden="1" customHeight="1" x14ac:dyDescent="0.2">
      <c r="A73" s="68"/>
      <c r="C73" s="11"/>
      <c r="D73" s="11"/>
      <c r="E73" s="11"/>
      <c r="J73" s="14"/>
      <c r="K73" s="124"/>
      <c r="M73" s="99"/>
    </row>
    <row r="74" spans="1:13" ht="14.25" customHeight="1" x14ac:dyDescent="0.2">
      <c r="A74" s="68"/>
      <c r="C74" s="11"/>
      <c r="D74" s="11"/>
      <c r="E74" s="11"/>
      <c r="J74" s="14"/>
      <c r="K74" s="124"/>
      <c r="M74" s="99"/>
    </row>
    <row r="75" spans="1:13" ht="14.25" customHeight="1" x14ac:dyDescent="0.2">
      <c r="A75" s="68"/>
      <c r="B75" s="6" t="s">
        <v>153</v>
      </c>
      <c r="D75" s="70"/>
      <c r="E75" s="13"/>
      <c r="J75" s="14"/>
      <c r="K75" s="14"/>
      <c r="M75" s="99"/>
    </row>
    <row r="76" spans="1:13" ht="14.25" customHeight="1" thickBot="1" x14ac:dyDescent="0.25">
      <c r="A76" s="68"/>
      <c r="B76" s="11"/>
      <c r="C76" s="11"/>
      <c r="D76" s="70"/>
      <c r="E76" s="13"/>
      <c r="J76" s="14"/>
      <c r="K76" s="14"/>
      <c r="M76" s="99"/>
    </row>
    <row r="77" spans="1:13" ht="45.75" customHeight="1" thickBot="1" x14ac:dyDescent="0.25">
      <c r="A77" s="68"/>
      <c r="C77" s="15" t="s">
        <v>415</v>
      </c>
      <c r="D77" s="16" t="s">
        <v>155</v>
      </c>
      <c r="E77" s="16" t="s">
        <v>156</v>
      </c>
      <c r="F77" s="18" t="s">
        <v>416</v>
      </c>
      <c r="M77" s="99"/>
    </row>
    <row r="78" spans="1:13" ht="26.25" customHeight="1" x14ac:dyDescent="0.2">
      <c r="A78" s="68"/>
      <c r="C78" s="28" t="s">
        <v>417</v>
      </c>
      <c r="D78" s="102">
        <f>I12</f>
        <v>1</v>
      </c>
      <c r="E78" s="102">
        <f t="shared" ref="E78:E83" si="0">1/6</f>
        <v>0.16666666666666666</v>
      </c>
      <c r="F78" s="103">
        <f>E78*D78</f>
        <v>0.16666666666666666</v>
      </c>
      <c r="M78" s="99"/>
    </row>
    <row r="79" spans="1:13" ht="26.25" customHeight="1" x14ac:dyDescent="0.2">
      <c r="A79" s="68"/>
      <c r="C79" s="28" t="s">
        <v>418</v>
      </c>
      <c r="D79" s="102">
        <f>I13</f>
        <v>1</v>
      </c>
      <c r="E79" s="102">
        <f t="shared" si="0"/>
        <v>0.16666666666666666</v>
      </c>
      <c r="F79" s="103">
        <f t="shared" ref="F79:F83" si="1">E79*D79</f>
        <v>0.16666666666666666</v>
      </c>
      <c r="M79" s="99"/>
    </row>
    <row r="80" spans="1:13" ht="31.5" x14ac:dyDescent="0.2">
      <c r="A80" s="68"/>
      <c r="C80" s="28" t="s">
        <v>419</v>
      </c>
      <c r="D80" s="102">
        <f>SUM(I14:I16)</f>
        <v>0.33329999999999999</v>
      </c>
      <c r="E80" s="102">
        <f t="shared" si="0"/>
        <v>0.16666666666666666</v>
      </c>
      <c r="F80" s="103">
        <f t="shared" si="1"/>
        <v>5.5549999999999995E-2</v>
      </c>
      <c r="M80" s="99"/>
    </row>
    <row r="81" spans="1:13" ht="26.25" customHeight="1" x14ac:dyDescent="0.2">
      <c r="A81" s="68"/>
      <c r="C81" s="28" t="s">
        <v>420</v>
      </c>
      <c r="D81" s="102">
        <f>I17</f>
        <v>1</v>
      </c>
      <c r="E81" s="102">
        <f t="shared" si="0"/>
        <v>0.16666666666666666</v>
      </c>
      <c r="F81" s="103">
        <f t="shared" si="1"/>
        <v>0.16666666666666666</v>
      </c>
      <c r="M81" s="99"/>
    </row>
    <row r="82" spans="1:13" ht="26.25" customHeight="1" x14ac:dyDescent="0.2">
      <c r="A82" s="68"/>
      <c r="C82" s="28" t="s">
        <v>421</v>
      </c>
      <c r="D82" s="102">
        <f>SUM(I18:I22)</f>
        <v>1</v>
      </c>
      <c r="E82" s="102">
        <f t="shared" si="0"/>
        <v>0.16666666666666666</v>
      </c>
      <c r="F82" s="103">
        <f t="shared" si="1"/>
        <v>0.16666666666666666</v>
      </c>
      <c r="M82" s="99"/>
    </row>
    <row r="83" spans="1:13" ht="26.25" customHeight="1" thickBot="1" x14ac:dyDescent="0.25">
      <c r="A83" s="68"/>
      <c r="C83" s="19" t="s">
        <v>422</v>
      </c>
      <c r="D83" s="10">
        <f>SUM(I23:I33)</f>
        <v>1</v>
      </c>
      <c r="E83" s="102">
        <f t="shared" si="0"/>
        <v>0.16666666666666666</v>
      </c>
      <c r="F83" s="103">
        <f t="shared" si="1"/>
        <v>0.16666666666666666</v>
      </c>
      <c r="M83" s="99"/>
    </row>
    <row r="84" spans="1:13" ht="26.25" customHeight="1" thickBot="1" x14ac:dyDescent="0.25">
      <c r="A84" s="68"/>
      <c r="C84" s="221" t="s">
        <v>162</v>
      </c>
      <c r="D84" s="228"/>
      <c r="E84" s="229"/>
      <c r="F84" s="25">
        <f>SUM(F78:F83)</f>
        <v>0.88888333333333325</v>
      </c>
      <c r="M84" s="99"/>
    </row>
    <row r="85" spans="1:13" ht="14.25" customHeight="1" x14ac:dyDescent="0.2">
      <c r="A85" s="68"/>
      <c r="M85" s="99"/>
    </row>
    <row r="86" spans="1:13" ht="14.25" customHeight="1" x14ac:dyDescent="0.2">
      <c r="A86" s="68"/>
      <c r="M86" s="99"/>
    </row>
    <row r="87" spans="1:13" ht="14.25" customHeight="1" thickBot="1" x14ac:dyDescent="0.25">
      <c r="A87" s="68"/>
      <c r="M87" s="99"/>
    </row>
    <row r="88" spans="1:13" ht="33.75" customHeight="1" thickBot="1" x14ac:dyDescent="0.25">
      <c r="A88" s="68"/>
      <c r="C88" s="27" t="s">
        <v>423</v>
      </c>
      <c r="D88" s="72" t="s">
        <v>155</v>
      </c>
      <c r="E88" s="72" t="s">
        <v>156</v>
      </c>
      <c r="F88" s="73" t="s">
        <v>424</v>
      </c>
      <c r="M88" s="99"/>
    </row>
    <row r="89" spans="1:13" ht="36.75" customHeight="1" x14ac:dyDescent="0.2">
      <c r="A89" s="68"/>
      <c r="C89" s="28" t="s">
        <v>425</v>
      </c>
      <c r="D89" s="102">
        <f>SUM(I34:I39)</f>
        <v>1.0000000000000002</v>
      </c>
      <c r="E89" s="102">
        <f>1/3</f>
        <v>0.33333333333333331</v>
      </c>
      <c r="F89" s="103">
        <f t="shared" ref="F89:F91" si="2">E89*D89</f>
        <v>0.33333333333333337</v>
      </c>
      <c r="M89" s="99"/>
    </row>
    <row r="90" spans="1:13" ht="33.75" customHeight="1" x14ac:dyDescent="0.2">
      <c r="A90" s="68"/>
      <c r="C90" s="28" t="s">
        <v>426</v>
      </c>
      <c r="D90" s="102">
        <f>SUM(I40:I43)</f>
        <v>1</v>
      </c>
      <c r="E90" s="102">
        <f t="shared" ref="E90:E91" si="3">1/3</f>
        <v>0.33333333333333331</v>
      </c>
      <c r="F90" s="103">
        <f t="shared" si="2"/>
        <v>0.33333333333333331</v>
      </c>
      <c r="M90" s="99"/>
    </row>
    <row r="91" spans="1:13" ht="36.75" customHeight="1" thickBot="1" x14ac:dyDescent="0.25">
      <c r="A91" s="68"/>
      <c r="C91" s="28" t="s">
        <v>427</v>
      </c>
      <c r="D91" s="102">
        <f>SUM(I44:I54)</f>
        <v>1</v>
      </c>
      <c r="E91" s="102">
        <f t="shared" si="3"/>
        <v>0.33333333333333331</v>
      </c>
      <c r="F91" s="103">
        <f t="shared" si="2"/>
        <v>0.33333333333333331</v>
      </c>
      <c r="M91" s="99"/>
    </row>
    <row r="92" spans="1:13" ht="27" customHeight="1" thickBot="1" x14ac:dyDescent="0.25">
      <c r="A92" s="68"/>
      <c r="C92" s="215" t="s">
        <v>162</v>
      </c>
      <c r="D92" s="228"/>
      <c r="E92" s="229"/>
      <c r="F92" s="31">
        <f>SUM(F89:F91)</f>
        <v>1</v>
      </c>
      <c r="M92" s="99"/>
    </row>
    <row r="93" spans="1:13" ht="27" customHeight="1" x14ac:dyDescent="0.2">
      <c r="A93" s="68"/>
      <c r="M93" s="99"/>
    </row>
    <row r="94" spans="1:13" ht="27" customHeight="1" x14ac:dyDescent="0.2">
      <c r="A94" s="68"/>
      <c r="M94" s="99"/>
    </row>
    <row r="95" spans="1:13" ht="14.25" customHeight="1" thickBot="1" x14ac:dyDescent="0.25">
      <c r="A95" s="68"/>
      <c r="M95" s="99"/>
    </row>
    <row r="96" spans="1:13" ht="33.75" customHeight="1" thickBot="1" x14ac:dyDescent="0.25">
      <c r="A96" s="68"/>
      <c r="C96" s="110" t="s">
        <v>428</v>
      </c>
      <c r="D96" s="111" t="s">
        <v>155</v>
      </c>
      <c r="E96" s="111" t="s">
        <v>156</v>
      </c>
      <c r="F96" s="112" t="s">
        <v>429</v>
      </c>
      <c r="M96" s="99"/>
    </row>
    <row r="97" spans="1:13" ht="27" customHeight="1" x14ac:dyDescent="0.2">
      <c r="A97" s="68"/>
      <c r="C97" s="113" t="s">
        <v>430</v>
      </c>
      <c r="D97" s="102">
        <f>SUM(I55:I61)</f>
        <v>1</v>
      </c>
      <c r="E97" s="102">
        <f>1/3</f>
        <v>0.33333333333333331</v>
      </c>
      <c r="F97" s="114">
        <f t="shared" ref="F97:F98" si="4">E97*D97</f>
        <v>0.33333333333333331</v>
      </c>
      <c r="M97" s="99"/>
    </row>
    <row r="98" spans="1:13" ht="37.5" customHeight="1" x14ac:dyDescent="0.2">
      <c r="A98" s="68"/>
      <c r="C98" s="115" t="s">
        <v>431</v>
      </c>
      <c r="D98" s="102">
        <f>SUM(I62:I66)</f>
        <v>0.5</v>
      </c>
      <c r="E98" s="102">
        <f t="shared" ref="E98:E99" si="5">1/3</f>
        <v>0.33333333333333331</v>
      </c>
      <c r="F98" s="114">
        <f t="shared" si="4"/>
        <v>0.16666666666666666</v>
      </c>
      <c r="M98" s="99"/>
    </row>
    <row r="99" spans="1:13" ht="37.5" customHeight="1" thickBot="1" x14ac:dyDescent="0.25">
      <c r="A99" s="68"/>
      <c r="C99" s="116" t="s">
        <v>432</v>
      </c>
      <c r="D99" s="117">
        <f>SUM(I67:I72)</f>
        <v>0.25</v>
      </c>
      <c r="E99" s="118">
        <f t="shared" si="5"/>
        <v>0.33333333333333331</v>
      </c>
      <c r="F99" s="119">
        <f>E99*D99</f>
        <v>8.3333333333333329E-2</v>
      </c>
      <c r="M99" s="99"/>
    </row>
    <row r="100" spans="1:13" ht="27" customHeight="1" thickBot="1" x14ac:dyDescent="0.25">
      <c r="A100" s="68"/>
      <c r="C100" s="230" t="s">
        <v>162</v>
      </c>
      <c r="D100" s="231"/>
      <c r="E100" s="232"/>
      <c r="F100" s="109">
        <f>SUM(F97:F99)</f>
        <v>0.58333333333333337</v>
      </c>
      <c r="M100" s="99"/>
    </row>
    <row r="101" spans="1:13" ht="14.25" customHeight="1" thickBot="1" x14ac:dyDescent="0.25">
      <c r="A101" s="68"/>
      <c r="M101" s="99"/>
    </row>
    <row r="102" spans="1:13" ht="29.25" customHeight="1" thickBot="1" x14ac:dyDescent="0.25">
      <c r="A102" s="68"/>
      <c r="C102" s="212" t="s">
        <v>168</v>
      </c>
      <c r="D102" s="228"/>
      <c r="E102" s="229"/>
      <c r="F102" s="76">
        <f>(F84*(1/3))+(F92*(1/3)+(F100*(1/3)))</f>
        <v>0.82407222222222221</v>
      </c>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4.25" customHeight="1" x14ac:dyDescent="0.2">
      <c r="A109" s="68"/>
      <c r="M109" s="99"/>
    </row>
    <row r="110" spans="1:13" ht="16.149999999999999" customHeight="1" x14ac:dyDescent="0.2">
      <c r="A110" s="68"/>
      <c r="C110" s="96" t="s">
        <v>433</v>
      </c>
      <c r="D110" s="97"/>
      <c r="E110" s="97"/>
      <c r="F110" s="97"/>
      <c r="G110" s="97"/>
      <c r="H110" s="97"/>
      <c r="I110" s="97"/>
      <c r="J110" s="98"/>
      <c r="M110" s="99"/>
    </row>
    <row r="111" spans="1:13" ht="14.25" customHeight="1" x14ac:dyDescent="0.2">
      <c r="A111" s="68"/>
      <c r="C111" s="89" t="s">
        <v>39</v>
      </c>
      <c r="D111" s="82"/>
      <c r="E111" s="82"/>
      <c r="F111" s="82"/>
      <c r="G111" s="82"/>
      <c r="H111" s="82"/>
      <c r="I111" s="82"/>
      <c r="J111" s="88"/>
      <c r="M111" s="99"/>
    </row>
    <row r="112" spans="1:13" ht="14.25" customHeight="1" x14ac:dyDescent="0.2">
      <c r="A112" s="68"/>
      <c r="C112" s="89" t="s">
        <v>434</v>
      </c>
      <c r="D112" s="82"/>
      <c r="E112" s="82"/>
      <c r="F112" s="82"/>
      <c r="G112" s="82"/>
      <c r="H112" s="82"/>
      <c r="I112" s="82"/>
      <c r="J112" s="88"/>
      <c r="M112" s="99"/>
    </row>
    <row r="113" spans="1:13" ht="14.25" customHeight="1" x14ac:dyDescent="0.2">
      <c r="A113" s="68"/>
      <c r="C113" s="100" t="s">
        <v>41</v>
      </c>
      <c r="D113" s="91"/>
      <c r="E113" s="91"/>
      <c r="F113" s="91"/>
      <c r="G113" s="91"/>
      <c r="H113" s="91"/>
      <c r="I113" s="91"/>
      <c r="J113" s="101"/>
      <c r="M113" s="99"/>
    </row>
    <row r="114" spans="1:13" ht="14.25" customHeight="1" x14ac:dyDescent="0.2">
      <c r="A114" s="68"/>
      <c r="M114" s="99"/>
    </row>
    <row r="115" spans="1:13" ht="14.25" customHeight="1" x14ac:dyDescent="0.2">
      <c r="A115" s="68"/>
      <c r="M115" s="99"/>
    </row>
    <row r="116" spans="1:13" ht="14.25" customHeight="1" x14ac:dyDescent="0.2">
      <c r="A116" s="68"/>
      <c r="M116" s="99"/>
    </row>
    <row r="117" spans="1:13" ht="14.25" customHeight="1" thickBot="1" x14ac:dyDescent="0.25">
      <c r="A117" s="104"/>
      <c r="B117" s="105"/>
      <c r="C117" s="105"/>
      <c r="D117" s="105"/>
      <c r="E117" s="105"/>
      <c r="F117" s="105"/>
      <c r="G117" s="105"/>
      <c r="H117" s="105"/>
      <c r="I117" s="105"/>
      <c r="J117" s="105"/>
      <c r="K117" s="105"/>
      <c r="L117" s="105"/>
      <c r="M117" s="106"/>
    </row>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sheetData>
  <sheetProtection algorithmName="SHA-512" hashValue="AIOO80EPcj8LxdT4dRKB2cwshaKoAwelLFYFqXJcoirZiaBU8vKS483hmQT2+6z7PTtuh7XikhKtxIp7AIrijw==" saltValue="gXo0BEOQHFI5xoEKwx0tcg==" spinCount="100000" sheet="1" objects="1" scenarios="1"/>
  <mergeCells count="12">
    <mergeCell ref="C102:E102"/>
    <mergeCell ref="C92:E92"/>
    <mergeCell ref="C100:E100"/>
    <mergeCell ref="A6:M6"/>
    <mergeCell ref="A1:M1"/>
    <mergeCell ref="A2:M2"/>
    <mergeCell ref="A5:M5"/>
    <mergeCell ref="A3:M3"/>
    <mergeCell ref="A4:M4"/>
    <mergeCell ref="A7:M8"/>
    <mergeCell ref="A9:M9"/>
    <mergeCell ref="C84:E84"/>
  </mergeCells>
  <phoneticPr fontId="22" type="noConversion"/>
  <hyperlinks>
    <hyperlink ref="B75" location="'A. Resultado Global'!A1" display="Volver al resultado global" xr:uid="{993376DB-E23B-4AB1-B97E-35FE749E0F1D}"/>
  </hyperlinks>
  <pageMargins left="0.7" right="0.7" top="0.75" bottom="0.75" header="0" footer="0"/>
  <pageSetup scale="45" orientation="landscape" r:id="rId1"/>
  <ignoredErrors>
    <ignoredError sqref="D80"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zoomScaleNormal="100" zoomScaleSheetLayoutView="100" workbookViewId="0">
      <selection activeCell="E68" sqref="E68"/>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3"/>
      <c r="B1" s="189"/>
      <c r="C1" s="189"/>
      <c r="D1" s="189"/>
      <c r="E1" s="189"/>
      <c r="F1" s="189"/>
      <c r="G1" s="189"/>
      <c r="H1" s="189"/>
      <c r="I1" s="189"/>
      <c r="J1" s="189"/>
      <c r="K1" s="189"/>
      <c r="L1" s="189"/>
      <c r="M1" s="190"/>
    </row>
    <row r="2" spans="1:13" ht="16.899999999999999" customHeight="1" x14ac:dyDescent="0.3">
      <c r="A2" s="186" t="s">
        <v>0</v>
      </c>
      <c r="B2" s="187"/>
      <c r="C2" s="187"/>
      <c r="D2" s="187"/>
      <c r="E2" s="187"/>
      <c r="F2" s="187"/>
      <c r="G2" s="187"/>
      <c r="H2" s="187"/>
      <c r="I2" s="187"/>
      <c r="J2" s="187"/>
      <c r="K2" s="187"/>
      <c r="L2" s="187"/>
      <c r="M2" s="191"/>
    </row>
    <row r="3" spans="1:13" ht="16.899999999999999" customHeight="1" x14ac:dyDescent="0.3">
      <c r="A3" s="186" t="s">
        <v>1</v>
      </c>
      <c r="B3" s="187"/>
      <c r="C3" s="187"/>
      <c r="D3" s="187"/>
      <c r="E3" s="187"/>
      <c r="F3" s="187"/>
      <c r="G3" s="187"/>
      <c r="H3" s="187"/>
      <c r="I3" s="187"/>
      <c r="J3" s="187"/>
      <c r="K3" s="187"/>
      <c r="L3" s="187"/>
      <c r="M3" s="191"/>
    </row>
    <row r="4" spans="1:13" ht="16.899999999999999" customHeight="1" x14ac:dyDescent="0.3">
      <c r="A4" s="186" t="s">
        <v>2</v>
      </c>
      <c r="B4" s="187"/>
      <c r="C4" s="187"/>
      <c r="D4" s="187"/>
      <c r="E4" s="187"/>
      <c r="F4" s="187"/>
      <c r="G4" s="187"/>
      <c r="H4" s="187"/>
      <c r="I4" s="187"/>
      <c r="J4" s="187"/>
      <c r="K4" s="187"/>
      <c r="L4" s="187"/>
      <c r="M4" s="191"/>
    </row>
    <row r="5" spans="1:13" ht="16.899999999999999" customHeight="1" x14ac:dyDescent="0.3">
      <c r="A5" s="186">
        <v>2025</v>
      </c>
      <c r="B5" s="187"/>
      <c r="C5" s="187"/>
      <c r="D5" s="187"/>
      <c r="E5" s="187"/>
      <c r="F5" s="187"/>
      <c r="G5" s="187"/>
      <c r="H5" s="187"/>
      <c r="I5" s="187"/>
      <c r="J5" s="187"/>
      <c r="K5" s="187"/>
      <c r="L5" s="187"/>
      <c r="M5" s="191"/>
    </row>
    <row r="6" spans="1:13" ht="14.25" customHeight="1" x14ac:dyDescent="0.25">
      <c r="A6" s="194"/>
      <c r="B6" s="195"/>
      <c r="C6" s="195"/>
      <c r="D6" s="195"/>
      <c r="E6" s="195"/>
      <c r="F6" s="195"/>
      <c r="G6" s="195"/>
      <c r="H6" s="195"/>
      <c r="I6" s="195"/>
      <c r="J6" s="195"/>
      <c r="K6" s="195"/>
      <c r="L6" s="195"/>
      <c r="M6" s="196"/>
    </row>
    <row r="7" spans="1:13" ht="14.25" customHeight="1" x14ac:dyDescent="0.25">
      <c r="A7" s="174" t="s">
        <v>21</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7.25" customHeight="1" thickBot="1" x14ac:dyDescent="0.3">
      <c r="A9" s="218" t="s">
        <v>435</v>
      </c>
      <c r="B9" s="219"/>
      <c r="C9" s="219"/>
      <c r="D9" s="219"/>
      <c r="E9" s="219"/>
      <c r="F9" s="219"/>
      <c r="G9" s="219"/>
      <c r="H9" s="219"/>
      <c r="I9" s="219"/>
      <c r="J9" s="219"/>
      <c r="K9" s="219"/>
      <c r="L9" s="219"/>
      <c r="M9" s="220"/>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128</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t="s">
        <v>128</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128</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t="s">
        <v>128</v>
      </c>
      <c r="E20" s="145">
        <v>399</v>
      </c>
      <c r="F20" s="128" t="s">
        <v>21</v>
      </c>
      <c r="G20" s="128" t="s">
        <v>85</v>
      </c>
      <c r="H20" s="128" t="s">
        <v>103</v>
      </c>
      <c r="I20" s="129">
        <v>0.1</v>
      </c>
      <c r="J20" s="143">
        <v>0.25</v>
      </c>
      <c r="K20" s="129">
        <v>2.5000000000000001E-2</v>
      </c>
      <c r="M20" s="37"/>
    </row>
    <row r="21" spans="1:13" ht="14.25" hidden="1" customHeight="1" x14ac:dyDescent="0.25">
      <c r="A21" s="40"/>
      <c r="B21" s="137" t="s">
        <v>455</v>
      </c>
      <c r="C21" s="126" t="s">
        <v>456</v>
      </c>
      <c r="D21" s="127" t="s">
        <v>128</v>
      </c>
      <c r="E21" s="145">
        <v>401</v>
      </c>
      <c r="F21" s="128" t="s">
        <v>21</v>
      </c>
      <c r="G21" s="128" t="s">
        <v>85</v>
      </c>
      <c r="H21" s="128" t="s">
        <v>103</v>
      </c>
      <c r="I21" s="129">
        <v>0.1</v>
      </c>
      <c r="J21" s="143">
        <v>0.25</v>
      </c>
      <c r="K21" s="129">
        <v>2.5000000000000001E-2</v>
      </c>
      <c r="M21" s="37"/>
    </row>
    <row r="22" spans="1:13" ht="14.25" hidden="1" customHeight="1" x14ac:dyDescent="0.25">
      <c r="A22" s="40"/>
      <c r="B22" s="137" t="s">
        <v>457</v>
      </c>
      <c r="C22" s="126" t="s">
        <v>458</v>
      </c>
      <c r="D22" s="127" t="s">
        <v>128</v>
      </c>
      <c r="E22" s="145">
        <v>403</v>
      </c>
      <c r="F22" s="128" t="s">
        <v>21</v>
      </c>
      <c r="G22" s="128" t="s">
        <v>85</v>
      </c>
      <c r="H22" s="128" t="s">
        <v>103</v>
      </c>
      <c r="I22" s="129">
        <v>0.1</v>
      </c>
      <c r="J22" s="143">
        <v>0.25</v>
      </c>
      <c r="K22" s="129">
        <v>2.5000000000000001E-2</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c r="E25" s="145">
        <v>409</v>
      </c>
      <c r="F25" s="128" t="s">
        <v>21</v>
      </c>
      <c r="G25" s="128" t="s">
        <v>85</v>
      </c>
      <c r="H25" s="128" t="s">
        <v>103</v>
      </c>
      <c r="I25" s="129" t="s">
        <v>116</v>
      </c>
      <c r="J25" s="143">
        <v>0.25</v>
      </c>
      <c r="K25" s="129" t="s">
        <v>116</v>
      </c>
      <c r="M25" s="37"/>
    </row>
    <row r="26" spans="1:13" ht="14.25" hidden="1" customHeight="1" x14ac:dyDescent="0.25">
      <c r="A26" s="40"/>
      <c r="B26" s="137" t="s">
        <v>465</v>
      </c>
      <c r="C26" s="126" t="s">
        <v>466</v>
      </c>
      <c r="D26" s="127"/>
      <c r="E26" s="145">
        <v>411</v>
      </c>
      <c r="F26" s="128" t="s">
        <v>21</v>
      </c>
      <c r="G26" s="128" t="s">
        <v>85</v>
      </c>
      <c r="H26" s="128" t="s">
        <v>103</v>
      </c>
      <c r="I26" s="129" t="s">
        <v>116</v>
      </c>
      <c r="J26" s="143">
        <v>0.25</v>
      </c>
      <c r="K26" s="129" t="s">
        <v>116</v>
      </c>
      <c r="M26" s="37"/>
    </row>
    <row r="27" spans="1:13" ht="14.25" hidden="1" customHeight="1" x14ac:dyDescent="0.25">
      <c r="A27" s="40"/>
      <c r="B27" s="137" t="s">
        <v>467</v>
      </c>
      <c r="C27" s="126" t="s">
        <v>468</v>
      </c>
      <c r="D27" s="127" t="s">
        <v>128</v>
      </c>
      <c r="E27" s="145">
        <v>413</v>
      </c>
      <c r="F27" s="128" t="s">
        <v>21</v>
      </c>
      <c r="G27" s="128" t="s">
        <v>85</v>
      </c>
      <c r="H27" s="128" t="s">
        <v>103</v>
      </c>
      <c r="I27" s="129">
        <v>0.1</v>
      </c>
      <c r="J27" s="143">
        <v>0.25</v>
      </c>
      <c r="K27" s="129">
        <v>2.5000000000000001E-2</v>
      </c>
      <c r="M27" s="37"/>
    </row>
    <row r="28" spans="1:13" ht="14.25" hidden="1" customHeight="1" x14ac:dyDescent="0.25">
      <c r="A28" s="40"/>
      <c r="B28" s="137" t="s">
        <v>469</v>
      </c>
      <c r="C28" s="126" t="s">
        <v>470</v>
      </c>
      <c r="D28" s="127" t="s">
        <v>128</v>
      </c>
      <c r="E28" s="145">
        <v>414</v>
      </c>
      <c r="F28" s="128" t="s">
        <v>21</v>
      </c>
      <c r="G28" s="128" t="s">
        <v>85</v>
      </c>
      <c r="H28" s="128" t="s">
        <v>103</v>
      </c>
      <c r="I28" s="129">
        <v>0.1</v>
      </c>
      <c r="J28" s="143">
        <v>0.25</v>
      </c>
      <c r="K28" s="129">
        <v>2.5000000000000001E-2</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128</v>
      </c>
      <c r="E30" s="145">
        <v>417</v>
      </c>
      <c r="F30" s="128" t="s">
        <v>21</v>
      </c>
      <c r="G30" s="128" t="s">
        <v>85</v>
      </c>
      <c r="H30" s="128" t="s">
        <v>103</v>
      </c>
      <c r="I30" s="129">
        <v>0.33334999999999998</v>
      </c>
      <c r="J30" s="143">
        <v>0.25</v>
      </c>
      <c r="K30" s="129">
        <v>8.3337500000000009E-2</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c r="E33" s="145">
        <v>420</v>
      </c>
      <c r="F33" s="128" t="s">
        <v>21</v>
      </c>
      <c r="G33" s="128" t="s">
        <v>85</v>
      </c>
      <c r="H33" s="128" t="s">
        <v>103</v>
      </c>
      <c r="I33" s="129" t="s">
        <v>116</v>
      </c>
      <c r="J33" s="143">
        <v>0.25</v>
      </c>
      <c r="K33" s="129" t="s">
        <v>116</v>
      </c>
      <c r="M33" s="37"/>
    </row>
    <row r="34" spans="1:13" ht="14.25" hidden="1" customHeight="1" x14ac:dyDescent="0.25">
      <c r="A34" s="40"/>
      <c r="B34" s="137" t="s">
        <v>481</v>
      </c>
      <c r="C34" s="126" t="s">
        <v>482</v>
      </c>
      <c r="D34" s="127" t="s">
        <v>128</v>
      </c>
      <c r="E34" s="145">
        <v>421</v>
      </c>
      <c r="F34" s="128" t="s">
        <v>21</v>
      </c>
      <c r="G34" s="128" t="s">
        <v>85</v>
      </c>
      <c r="H34" s="128" t="s">
        <v>103</v>
      </c>
      <c r="I34" s="129">
        <v>0.33334999999999998</v>
      </c>
      <c r="J34" s="143">
        <v>0.25</v>
      </c>
      <c r="K34" s="129">
        <v>8.3337500000000009E-2</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128</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t="s">
        <v>128</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t="s">
        <v>128</v>
      </c>
      <c r="E42" s="148">
        <v>431</v>
      </c>
      <c r="F42" s="128" t="s">
        <v>21</v>
      </c>
      <c r="G42" s="128" t="s">
        <v>86</v>
      </c>
      <c r="H42" s="128" t="s">
        <v>103</v>
      </c>
      <c r="I42" s="129">
        <v>8.3333333333333343E-2</v>
      </c>
      <c r="J42" s="167">
        <v>0.25</v>
      </c>
      <c r="K42" s="129">
        <v>2.0833333333333339E-2</v>
      </c>
      <c r="M42" s="37"/>
    </row>
    <row r="43" spans="1:13" ht="14.25" hidden="1" customHeight="1" x14ac:dyDescent="0.25">
      <c r="A43" s="40"/>
      <c r="B43" s="137" t="s">
        <v>499</v>
      </c>
      <c r="C43" s="126" t="s">
        <v>500</v>
      </c>
      <c r="D43" s="127" t="s">
        <v>128</v>
      </c>
      <c r="E43" s="145">
        <v>433</v>
      </c>
      <c r="F43" s="128" t="s">
        <v>21</v>
      </c>
      <c r="G43" s="128" t="s">
        <v>86</v>
      </c>
      <c r="H43" s="128" t="s">
        <v>103</v>
      </c>
      <c r="I43" s="129">
        <v>8.3333333333333343E-2</v>
      </c>
      <c r="J43" s="121">
        <v>0.25</v>
      </c>
      <c r="K43" s="129">
        <v>2.0833333333333339E-2</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t="s">
        <v>128</v>
      </c>
      <c r="E45" s="145">
        <v>437</v>
      </c>
      <c r="F45" s="128" t="s">
        <v>21</v>
      </c>
      <c r="G45" s="128" t="s">
        <v>86</v>
      </c>
      <c r="H45" s="128" t="s">
        <v>103</v>
      </c>
      <c r="I45" s="129">
        <v>8.3333333333333343E-2</v>
      </c>
      <c r="J45" s="121">
        <v>0.25</v>
      </c>
      <c r="K45" s="129">
        <v>2.0833333333333339E-2</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c r="E52" s="145">
        <v>451</v>
      </c>
      <c r="F52" s="128" t="s">
        <v>21</v>
      </c>
      <c r="G52" s="128" t="s">
        <v>86</v>
      </c>
      <c r="H52" s="128" t="s">
        <v>103</v>
      </c>
      <c r="I52" s="129" t="s">
        <v>116</v>
      </c>
      <c r="J52" s="121">
        <v>0.25</v>
      </c>
      <c r="K52" s="129" t="s">
        <v>116</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128</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0.5</v>
      </c>
      <c r="E69" s="29">
        <f t="shared" ref="E69:E71" si="0">1/4</f>
        <v>0.25</v>
      </c>
      <c r="F69" s="30">
        <f t="shared" ref="F69:F71" si="1">E69*D69</f>
        <v>0.125</v>
      </c>
      <c r="M69" s="37"/>
    </row>
    <row r="70" spans="1:13" ht="26.25" customHeight="1" x14ac:dyDescent="0.25">
      <c r="A70" s="40"/>
      <c r="B70" s="34"/>
      <c r="C70" s="28" t="s">
        <v>545</v>
      </c>
      <c r="D70" s="29">
        <f>SUM(I17:I29)</f>
        <v>0.99999999999999989</v>
      </c>
      <c r="E70" s="29">
        <f t="shared" si="0"/>
        <v>0.25</v>
      </c>
      <c r="F70" s="30">
        <f t="shared" si="1"/>
        <v>0.24999999999999997</v>
      </c>
      <c r="M70" s="37"/>
    </row>
    <row r="71" spans="1:13" ht="26.25" customHeight="1" x14ac:dyDescent="0.25">
      <c r="A71" s="40"/>
      <c r="B71" s="34"/>
      <c r="C71" s="28" t="s">
        <v>546</v>
      </c>
      <c r="D71" s="29">
        <f>SUM(I30:I36)</f>
        <v>0.66669999999999996</v>
      </c>
      <c r="E71" s="29">
        <f t="shared" si="0"/>
        <v>0.25</v>
      </c>
      <c r="F71" s="30">
        <f t="shared" si="1"/>
        <v>0.16667499999999999</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1" t="s">
        <v>162</v>
      </c>
      <c r="D73" s="222"/>
      <c r="E73" s="223"/>
      <c r="F73" s="25">
        <f>SUM(F69:F72)</f>
        <v>0.54167500000000002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0.66669999999999996</v>
      </c>
      <c r="E79" s="29">
        <f t="shared" ref="E79:E82" si="2">1/4</f>
        <v>0.25</v>
      </c>
      <c r="F79" s="30">
        <f>E79*D79</f>
        <v>0.16667499999999999</v>
      </c>
      <c r="M79" s="37"/>
    </row>
    <row r="80" spans="1:13" ht="31.5" x14ac:dyDescent="0.25">
      <c r="A80" s="40"/>
      <c r="B80" s="34"/>
      <c r="C80" s="28" t="s">
        <v>550</v>
      </c>
      <c r="D80" s="29">
        <f>SUM(I42:I55)</f>
        <v>0.25</v>
      </c>
      <c r="E80" s="29">
        <f>1/4</f>
        <v>0.25</v>
      </c>
      <c r="F80" s="30">
        <f>E80*D80</f>
        <v>6.25E-2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5" t="s">
        <v>162</v>
      </c>
      <c r="D83" s="222"/>
      <c r="E83" s="223"/>
      <c r="F83" s="31">
        <f>SUM(F79:F82)</f>
        <v>0.22917499999999999</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2" t="s">
        <v>168</v>
      </c>
      <c r="D86" s="222"/>
      <c r="E86" s="223"/>
      <c r="F86" s="76">
        <f>(F73*50%)+(F83*50%)</f>
        <v>0.38542500000000002</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z7wS1mvya44UtDSlZoCrSnZqnSpTt+o7ai7eOUPvTuLbzf9+ZF0c0xcsion5VTrz3wMFH8Lu6O+EGtG8Sg4AmA==" saltValue="LrqvxpE7PoEw/OP33osifw=="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2026-01-21T20:54:50Z</dcterms:modified>
  <cp:category/>
  <cp:contentStatus/>
</cp:coreProperties>
</file>