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6A420EAC-54C3-4E4B-AD68-C96D8A8009DC}" xr6:coauthVersionLast="47" xr6:coauthVersionMax="47" xr10:uidLastSave="{00000000-0000-0000-0000-000000000000}"/>
  <workbookProtection workbookAlgorithmName="SHA-512" workbookHashValue="Y43HVO/b+ZhVx1pWto1O+lRmcmISOzpacbPf0dSzhX9MeTPEm6TMrfYJdAroE9PUX4VZd684QSf8Z4jjDdpFiQ==" workbookSaltValue="rKY0MZfePo1TvMB8TWzLsA==" workbookSpinCount="100000" lockStructure="1"/>
  <bookViews>
    <workbookView xWindow="-120" yWindow="-120" windowWidth="20730" windowHeight="1104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D82" i="6"/>
  <c r="F82" i="6" s="1"/>
  <c r="D81" i="6"/>
  <c r="F81" i="6" s="1"/>
  <c r="D80" i="6"/>
  <c r="F80" i="6" s="1"/>
  <c r="D78" i="6"/>
  <c r="F78" i="6" s="1"/>
  <c r="D77" i="6"/>
  <c r="F77" i="6" s="1"/>
  <c r="F80" i="5" l="1"/>
  <c r="D79" i="5"/>
  <c r="F79" i="5" s="1"/>
  <c r="E78" i="5"/>
  <c r="E79" i="5"/>
  <c r="E80" i="5"/>
  <c r="E81" i="5"/>
  <c r="E82" i="5"/>
  <c r="E77" i="5"/>
  <c r="D82" i="5"/>
  <c r="F82" i="5" s="1"/>
  <c r="D81" i="5"/>
  <c r="F81" i="5" s="1"/>
  <c r="D80" i="5"/>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<sst xmlns="http://schemas.openxmlformats.org/spreadsheetml/2006/main" count="1556" uniqueCount="554">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</sst>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0.29166666666666669</c:v>
                </c:pt>
                <c:pt idx="1">
                  <c:v>0.30874999999999997</c:v>
                </c:pt>
                <c:pt idx="2">
                  <c:v>0.30555555555555558</c:v>
                </c:pt>
                <c:pt idx="3">
                  <c:v>0.20833333333333337</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0.25</c:v>
                </c:pt>
                <c:pt idx="1">
                  <c:v>4.1666666666666664E-2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c:v>
                </c:pt>
                <c:pt idx="1">
                  <c:v>0.30874999999999997</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c:v>
                </c:pt>
                <c:pt idx="1">
                  <c:v>0.1111111111111111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0.13541666666666669</c:v>
                </c:pt>
                <c:pt idx="1">
                  <c:v>7.2916666666666685E-2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8.3333333333333329E-2</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0.16666666666666666</c:v>
                </c:pt>
                <c:pt idx="2">
                  <c:v>2.0833333333333332E-2</c:v>
                </c:pt>
                <c:pt idx="3">
                  <c:v>0.125</c:v>
                </c:pt>
                <c:pt idx="4">
                  <c:v>5.5E-2</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6.25E-2</c:v>
                </c:pt>
                <c:pt idx="1">
                  <c:v>0.125</c:v>
                </c:pt>
                <c:pt idx="2">
                  <c:v>8.3333333333333356E-2</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991EB002-8F40-4B1A-9B05-535548F25C1D}">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9F55FEE2-8155-4988-8F43-2854BCF2CE7E}">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2C6A6831-9CDB-4BCE-8F4E-8CADD60A7285}">
  <we:reference id="fec8cd06-e196-406e-9d91-968ed4694b81" version="3.0.0.0" store="EXCatalog" storeType="EXCatalog"/>
  <we:alternateReferences>
    <we:reference id="WA104376997" version="3.0.0.0" store="" storeType="OMEX"/>
  </we:alternateReferences>
  <we:properties>
    <we:property name="UniqueID" value="&quot;20260211769028942911&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10" sqref="A10"/>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57</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x6w7ybEXpaVkFZPsZmjcQyvFAFj2hErHzJt592qTDTVTqgwi7i49BmYZPGFsHYLpCpmvnUZsX4IwP1MJMDJj3g==" saltValue="/NmJ198JqWC8hSDZEKfX5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zoomScale="85" zoomScaleNormal="85" workbookViewId="0">
      <selection activeCell="E24" sqref="E24"/>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 customHeight="1" x14ac:dyDescent="0.3">
      <c r="A2" s="185" t="s">
        <v>0</v>
      </c>
      <c r="B2" s="186"/>
      <c r="C2" s="186"/>
      <c r="D2" s="186"/>
      <c r="E2" s="186"/>
      <c r="F2" s="186"/>
      <c r="G2" s="186"/>
      <c r="H2" s="186"/>
      <c r="I2" s="186"/>
      <c r="J2" s="190"/>
    </row>
    <row r="3" spans="1:10" ht="18" customHeight="1" x14ac:dyDescent="0.3">
      <c r="A3" s="185" t="s">
        <v>1</v>
      </c>
      <c r="B3" s="186"/>
      <c r="C3" s="186"/>
      <c r="D3" s="186"/>
      <c r="E3" s="186"/>
      <c r="F3" s="186"/>
      <c r="G3" s="186"/>
      <c r="H3" s="186"/>
      <c r="I3" s="186"/>
      <c r="J3" s="190"/>
    </row>
    <row r="4" spans="1:10" ht="18" customHeight="1" x14ac:dyDescent="0.3">
      <c r="A4" s="185" t="s">
        <v>2</v>
      </c>
      <c r="B4" s="186"/>
      <c r="C4" s="186"/>
      <c r="D4" s="186"/>
      <c r="E4" s="186"/>
      <c r="F4" s="186"/>
      <c r="G4" s="186"/>
      <c r="H4" s="186"/>
      <c r="I4" s="186"/>
      <c r="J4" s="190"/>
    </row>
    <row r="5" spans="1:10" ht="18" customHeight="1"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96"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7" t="str">
        <f>ÍNDICE!A9</f>
        <v>SECRETARÍA DE GOBIERNO</v>
      </c>
      <c r="B9" s="177"/>
      <c r="C9" s="177"/>
      <c r="D9" s="177"/>
      <c r="E9" s="177"/>
      <c r="F9" s="177"/>
      <c r="G9" s="177"/>
      <c r="H9" s="177"/>
      <c r="I9" s="177"/>
      <c r="J9" s="178"/>
    </row>
    <row r="10" spans="1:10" ht="15" customHeight="1" thickBot="1" x14ac:dyDescent="0.3">
      <c r="A10" s="198" t="s">
        <v>30</v>
      </c>
      <c r="B10" s="199"/>
      <c r="C10" s="199"/>
      <c r="D10" s="199"/>
      <c r="E10" s="199"/>
      <c r="F10" s="199"/>
      <c r="G10" s="199"/>
      <c r="H10" s="199"/>
      <c r="I10" s="199"/>
      <c r="J10" s="200"/>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0.29166666666666669</v>
      </c>
      <c r="F18" s="38">
        <f>E18*D18</f>
        <v>7.2916666666666671E-2</v>
      </c>
      <c r="J18" s="37"/>
    </row>
    <row r="19" spans="1:10" ht="24" customHeight="1" x14ac:dyDescent="0.25">
      <c r="A19" s="40"/>
      <c r="B19" s="58" t="s">
        <v>15</v>
      </c>
      <c r="C19" s="61">
        <v>2</v>
      </c>
      <c r="D19" s="54">
        <v>0.25</v>
      </c>
      <c r="E19" s="54">
        <f>'B. Resultado por dimensiones'!G23</f>
        <v>0.30874999999999997</v>
      </c>
      <c r="F19" s="38">
        <f>E19*D19</f>
        <v>7.7187499999999992E-2</v>
      </c>
      <c r="J19" s="37"/>
    </row>
    <row r="20" spans="1:10" ht="25.5" customHeight="1" x14ac:dyDescent="0.25">
      <c r="A20" s="40"/>
      <c r="B20" s="58" t="s">
        <v>18</v>
      </c>
      <c r="C20" s="61">
        <v>3</v>
      </c>
      <c r="D20" s="54">
        <v>0.25</v>
      </c>
      <c r="E20" s="54">
        <f>'B. Resultado por dimensiones'!G31</f>
        <v>0.30555555555555558</v>
      </c>
      <c r="F20" s="38">
        <f>E20*D20</f>
        <v>7.6388888888888895E-2</v>
      </c>
      <c r="J20" s="37"/>
    </row>
    <row r="21" spans="1:10" ht="24.75" customHeight="1" thickBot="1" x14ac:dyDescent="0.3">
      <c r="A21" s="40"/>
      <c r="B21" s="59" t="s">
        <v>21</v>
      </c>
      <c r="C21" s="62">
        <v>4</v>
      </c>
      <c r="D21" s="60">
        <v>0.25</v>
      </c>
      <c r="E21" s="60">
        <f>'B. Resultado por dimensiones'!G37</f>
        <v>0.20833333333333337</v>
      </c>
      <c r="F21" s="39">
        <f>E21*D21</f>
        <v>5.2083333333333343E-2</v>
      </c>
      <c r="J21" s="37"/>
    </row>
    <row r="22" spans="1:10" ht="22.5" customHeight="1" thickBot="1" x14ac:dyDescent="0.3">
      <c r="A22" s="40"/>
      <c r="B22" s="107" t="s">
        <v>36</v>
      </c>
      <c r="C22" s="191" t="s">
        <v>37</v>
      </c>
      <c r="D22" s="192"/>
      <c r="E22" s="192"/>
      <c r="F22" s="108">
        <f>SUM(F18:F21)</f>
        <v>0.27857638888888892</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oaCMi3gnqJQgzxmLhwSCzoWkXSwykkdGvIJLU3fnUDx5/iTc1N707N0nIfLSScOCjPBpmDcGZScnHwN2jrMOvw==" saltValue="7CNSighKbM83dB+bqEs+vg=="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RTaB0dxd5vipUFMVNoc6Ts1yqSWtwPDzIYtjyKamjgO8k7yfwjxOYahAkaCteAR1FkHzrddu1CxWQbHo4YZnGQ==" saltValue="D4SjN3SX5PsYjyeronD+3A=="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75" x14ac:dyDescent="0.3">
      <c r="A2" s="185" t="s">
        <v>0</v>
      </c>
      <c r="B2" s="186"/>
      <c r="C2" s="186"/>
      <c r="D2" s="186"/>
      <c r="E2" s="186"/>
      <c r="F2" s="186"/>
      <c r="G2" s="186"/>
      <c r="H2" s="186"/>
      <c r="I2" s="186"/>
      <c r="J2" s="190"/>
    </row>
    <row r="3" spans="1:10" ht="18.75" x14ac:dyDescent="0.3">
      <c r="A3" s="185" t="s">
        <v>1</v>
      </c>
      <c r="B3" s="186"/>
      <c r="C3" s="186"/>
      <c r="D3" s="186"/>
      <c r="E3" s="186"/>
      <c r="F3" s="186"/>
      <c r="G3" s="186"/>
      <c r="H3" s="186"/>
      <c r="I3" s="186"/>
      <c r="J3" s="190"/>
    </row>
    <row r="4" spans="1:10" ht="18.75" x14ac:dyDescent="0.3">
      <c r="A4" s="185" t="s">
        <v>2</v>
      </c>
      <c r="B4" s="186"/>
      <c r="C4" s="186"/>
      <c r="D4" s="186"/>
      <c r="E4" s="186"/>
      <c r="F4" s="186"/>
      <c r="G4" s="186"/>
      <c r="H4" s="186"/>
      <c r="I4" s="186"/>
      <c r="J4" s="190"/>
    </row>
    <row r="5" spans="1:10" ht="18.75"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SECRETARÍA DE GOBIERNO</v>
      </c>
      <c r="B9" s="174"/>
      <c r="C9" s="174"/>
      <c r="D9" s="174"/>
      <c r="E9" s="174"/>
      <c r="F9" s="174"/>
      <c r="G9" s="174"/>
      <c r="H9" s="174"/>
      <c r="I9" s="174"/>
      <c r="J9" s="175"/>
    </row>
    <row r="10" spans="1:10" ht="16.5" thickBot="1" x14ac:dyDescent="0.3">
      <c r="A10" s="198" t="s">
        <v>71</v>
      </c>
      <c r="B10" s="199"/>
      <c r="C10" s="199"/>
      <c r="D10" s="199"/>
      <c r="E10" s="199"/>
      <c r="F10" s="199"/>
      <c r="G10" s="199"/>
      <c r="H10" s="199"/>
      <c r="I10" s="199"/>
      <c r="J10" s="200"/>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0.5</v>
      </c>
      <c r="G14" s="50">
        <f>E14*F14</f>
        <v>0.25</v>
      </c>
      <c r="J14" s="37"/>
    </row>
    <row r="15" spans="1:10" ht="37.5" customHeight="1" x14ac:dyDescent="0.25">
      <c r="A15" s="40"/>
      <c r="B15" s="202"/>
      <c r="C15" s="45">
        <v>2</v>
      </c>
      <c r="D15" s="45" t="s">
        <v>75</v>
      </c>
      <c r="E15" s="46">
        <v>0.5</v>
      </c>
      <c r="F15" s="46">
        <f>'C. Entorno institucional'!F52</f>
        <v>8.3333333333333329E-2</v>
      </c>
      <c r="G15" s="50">
        <f>F15*E15</f>
        <v>4.1666666666666664E-2</v>
      </c>
      <c r="J15" s="37"/>
    </row>
    <row r="16" spans="1:10" ht="37.5" customHeight="1" thickBot="1" x14ac:dyDescent="0.3">
      <c r="A16" s="40"/>
      <c r="B16" s="203"/>
      <c r="C16" s="51" t="s">
        <v>76</v>
      </c>
      <c r="D16" s="204" t="s">
        <v>77</v>
      </c>
      <c r="E16" s="205"/>
      <c r="F16" s="205"/>
      <c r="G16" s="52">
        <f>SUM(G14:G15)</f>
        <v>0.29166666666666669</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0</v>
      </c>
      <c r="G21" s="50">
        <f t="shared" ref="G21:G22" si="0">F21*E21</f>
        <v>0</v>
      </c>
      <c r="J21" s="37"/>
    </row>
    <row r="22" spans="1:10" ht="36.75" customHeight="1" x14ac:dyDescent="0.25">
      <c r="A22" s="40"/>
      <c r="B22" s="202"/>
      <c r="C22" s="45">
        <v>2</v>
      </c>
      <c r="D22" s="45" t="s">
        <v>79</v>
      </c>
      <c r="E22" s="46">
        <v>0.5</v>
      </c>
      <c r="F22" s="46">
        <f>'D. Infraestructura'!F83</f>
        <v>0.61749999999999994</v>
      </c>
      <c r="G22" s="50">
        <f t="shared" si="0"/>
        <v>0.30874999999999997</v>
      </c>
      <c r="J22" s="37"/>
    </row>
    <row r="23" spans="1:10" ht="36.75" customHeight="1" thickBot="1" x14ac:dyDescent="0.3">
      <c r="A23" s="40"/>
      <c r="B23" s="203"/>
      <c r="C23" s="51" t="s">
        <v>76</v>
      </c>
      <c r="D23" s="204" t="s">
        <v>80</v>
      </c>
      <c r="E23" s="205"/>
      <c r="F23" s="205"/>
      <c r="G23" s="52">
        <f>SUM(G21:G22)</f>
        <v>0.30874999999999997</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v>
      </c>
      <c r="G28" s="50">
        <f t="shared" ref="G28:G29" si="2">F28*E28</f>
        <v>0</v>
      </c>
      <c r="J28" s="37"/>
    </row>
    <row r="29" spans="1:10" ht="37.5" customHeight="1" x14ac:dyDescent="0.25">
      <c r="A29" s="40"/>
      <c r="B29" s="202"/>
      <c r="C29" s="45">
        <v>2</v>
      </c>
      <c r="D29" s="45" t="s">
        <v>82</v>
      </c>
      <c r="E29" s="46">
        <f t="shared" si="1"/>
        <v>0.33333333333333331</v>
      </c>
      <c r="F29" s="46">
        <f>'E. Metodología estadística'!F91</f>
        <v>0.33333333333333331</v>
      </c>
      <c r="G29" s="50">
        <f t="shared" si="2"/>
        <v>0.1111111111111111</v>
      </c>
      <c r="J29" s="37"/>
    </row>
    <row r="30" spans="1:10" ht="37.5" customHeight="1" x14ac:dyDescent="0.25">
      <c r="A30" s="40"/>
      <c r="B30" s="207"/>
      <c r="C30" s="45">
        <v>3</v>
      </c>
      <c r="D30" s="45" t="s">
        <v>83</v>
      </c>
      <c r="E30" s="46">
        <f>1/3</f>
        <v>0.33333333333333331</v>
      </c>
      <c r="F30" s="46">
        <f>'E. Metodología estadística'!F99</f>
        <v>0.58333333333333337</v>
      </c>
      <c r="G30" s="50">
        <f>F30*E30</f>
        <v>0.19444444444444445</v>
      </c>
      <c r="J30" s="37"/>
    </row>
    <row r="31" spans="1:10" ht="37.5" customHeight="1" thickBot="1" x14ac:dyDescent="0.3">
      <c r="A31" s="40"/>
      <c r="B31" s="208"/>
      <c r="C31" s="51" t="s">
        <v>76</v>
      </c>
      <c r="D31" s="204" t="s">
        <v>84</v>
      </c>
      <c r="E31" s="209"/>
      <c r="F31" s="209"/>
      <c r="G31" s="52">
        <f>SUM(G28:G30)</f>
        <v>0.30555555555555558</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0.27083333333333337</v>
      </c>
      <c r="G35" s="50">
        <f t="shared" ref="G35:G36" si="4">F35*E35</f>
        <v>0.13541666666666669</v>
      </c>
      <c r="J35" s="37"/>
    </row>
    <row r="36" spans="1:10" ht="36" customHeight="1" x14ac:dyDescent="0.25">
      <c r="A36" s="40"/>
      <c r="B36" s="202"/>
      <c r="C36" s="45">
        <v>2</v>
      </c>
      <c r="D36" s="45" t="s">
        <v>86</v>
      </c>
      <c r="E36" s="46">
        <f t="shared" si="3"/>
        <v>0.5</v>
      </c>
      <c r="F36" s="46">
        <f>'F. Accesibilidad y uso'!F83</f>
        <v>0.14583333333333337</v>
      </c>
      <c r="G36" s="50">
        <f t="shared" si="4"/>
        <v>7.2916666666666685E-2</v>
      </c>
      <c r="J36" s="37"/>
    </row>
    <row r="37" spans="1:10" ht="36" customHeight="1" thickBot="1" x14ac:dyDescent="0.3">
      <c r="A37" s="40"/>
      <c r="B37" s="203"/>
      <c r="C37" s="51" t="s">
        <v>76</v>
      </c>
      <c r="D37" s="204" t="s">
        <v>87</v>
      </c>
      <c r="E37" s="205"/>
      <c r="F37" s="205"/>
      <c r="G37" s="52">
        <f>SUM(G35:G36)</f>
        <v>0.20833333333333337</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1TsD5Ix3aZOdIbQsLmv+zSbIMukI+F4/HMY3giEfSDU3/UlUuyDxVZp5jmaeQDLeBbMljC/gzseXQFUG+vJGlg==" saltValue="cAUZ8tMcUVBZ/tdrNwsAXQ=="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2" zoomScaleNormal="55" zoomScaleSheetLayoutView="100" workbookViewId="0">
      <selection activeCell="D49" sqref="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190"/>
    </row>
    <row r="3" spans="1:13" s="33" customFormat="1" ht="17.45" customHeight="1" x14ac:dyDescent="0.3">
      <c r="A3" s="185" t="s">
        <v>1</v>
      </c>
      <c r="B3" s="186"/>
      <c r="C3" s="186"/>
      <c r="D3" s="186"/>
      <c r="E3" s="186"/>
      <c r="F3" s="186"/>
      <c r="G3" s="186"/>
      <c r="H3" s="186"/>
      <c r="I3" s="186"/>
      <c r="J3" s="186"/>
      <c r="K3" s="186"/>
      <c r="L3" s="186"/>
      <c r="M3" s="190"/>
    </row>
    <row r="4" spans="1:13" s="33" customFormat="1" ht="17.45" customHeight="1" x14ac:dyDescent="0.3">
      <c r="A4" s="185" t="s">
        <v>2</v>
      </c>
      <c r="B4" s="186"/>
      <c r="C4" s="186"/>
      <c r="D4" s="186"/>
      <c r="E4" s="186"/>
      <c r="F4" s="186"/>
      <c r="G4" s="186"/>
      <c r="H4" s="186"/>
      <c r="I4" s="186"/>
      <c r="J4" s="186"/>
      <c r="K4" s="186"/>
      <c r="L4" s="186"/>
      <c r="M4" s="190"/>
    </row>
    <row r="5" spans="1:13" s="33" customFormat="1" ht="14.25" customHeight="1" x14ac:dyDescent="0.3">
      <c r="A5" s="185">
        <v>2025</v>
      </c>
      <c r="B5" s="186"/>
      <c r="C5" s="186"/>
      <c r="D5" s="186"/>
      <c r="E5" s="186"/>
      <c r="F5" s="186"/>
      <c r="G5" s="186"/>
      <c r="H5" s="186"/>
      <c r="I5" s="186"/>
      <c r="J5" s="186"/>
      <c r="K5" s="186"/>
      <c r="L5" s="186"/>
      <c r="M5" s="190"/>
    </row>
    <row r="6" spans="1:13" s="33" customFormat="1" ht="14.25" customHeight="1" x14ac:dyDescent="0.3">
      <c r="A6" s="226"/>
      <c r="B6" s="186"/>
      <c r="C6" s="186"/>
      <c r="D6" s="186"/>
      <c r="E6" s="186"/>
      <c r="F6" s="186"/>
      <c r="G6" s="186"/>
      <c r="H6" s="186"/>
      <c r="I6" s="186"/>
      <c r="J6" s="186"/>
      <c r="K6" s="186"/>
      <c r="L6" s="186"/>
      <c r="M6" s="19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c r="E14" s="145">
        <v>38</v>
      </c>
      <c r="F14" s="128" t="s">
        <v>101</v>
      </c>
      <c r="G14" s="128" t="s">
        <v>102</v>
      </c>
      <c r="H14" s="128" t="s">
        <v>103</v>
      </c>
      <c r="I14" s="129" t="s">
        <v>116</v>
      </c>
      <c r="J14" s="121">
        <v>0.25</v>
      </c>
      <c r="K14" s="129" t="s">
        <v>116</v>
      </c>
      <c r="M14" s="37"/>
    </row>
    <row r="15" spans="1:13" ht="14.25" hidden="1" customHeight="1" x14ac:dyDescent="0.25">
      <c r="A15" s="40"/>
      <c r="B15" s="130" t="s">
        <v>108</v>
      </c>
      <c r="C15" s="126" t="s">
        <v>109</v>
      </c>
      <c r="D15" s="127"/>
      <c r="E15" s="145">
        <v>40</v>
      </c>
      <c r="F15" s="128" t="s">
        <v>101</v>
      </c>
      <c r="G15" s="128" t="s">
        <v>102</v>
      </c>
      <c r="H15" s="128" t="s">
        <v>103</v>
      </c>
      <c r="I15" s="129" t="s">
        <v>116</v>
      </c>
      <c r="J15" s="121">
        <v>0.25</v>
      </c>
      <c r="K15" s="129" t="s">
        <v>116</v>
      </c>
      <c r="M15" s="37"/>
    </row>
    <row r="16" spans="1:13" ht="14.25" hidden="1" customHeight="1" x14ac:dyDescent="0.25">
      <c r="A16" s="40"/>
      <c r="B16" s="130" t="s">
        <v>110</v>
      </c>
      <c r="C16" s="126" t="s">
        <v>111</v>
      </c>
      <c r="D16" s="127"/>
      <c r="E16" s="145">
        <v>42</v>
      </c>
      <c r="F16" s="128" t="s">
        <v>101</v>
      </c>
      <c r="G16" s="128" t="s">
        <v>102</v>
      </c>
      <c r="H16" s="128" t="s">
        <v>103</v>
      </c>
      <c r="I16" s="129" t="s">
        <v>116</v>
      </c>
      <c r="J16" s="121">
        <v>0.25</v>
      </c>
      <c r="K16" s="129" t="s">
        <v>116</v>
      </c>
      <c r="M16" s="37"/>
    </row>
    <row r="17" spans="1:13" ht="14.25" hidden="1" customHeight="1" x14ac:dyDescent="0.25">
      <c r="A17" s="40"/>
      <c r="B17" s="130" t="s">
        <v>112</v>
      </c>
      <c r="C17" s="126" t="s">
        <v>113</v>
      </c>
      <c r="D17" s="127"/>
      <c r="E17" s="145">
        <v>44</v>
      </c>
      <c r="F17" s="128" t="s">
        <v>101</v>
      </c>
      <c r="G17" s="128" t="s">
        <v>102</v>
      </c>
      <c r="H17" s="128" t="s">
        <v>103</v>
      </c>
      <c r="I17" s="129" t="s">
        <v>116</v>
      </c>
      <c r="J17" s="121">
        <v>0.25</v>
      </c>
      <c r="K17" s="129" t="s">
        <v>116</v>
      </c>
      <c r="M17" s="37"/>
    </row>
    <row r="18" spans="1:13" ht="14.25" hidden="1" customHeight="1" x14ac:dyDescent="0.25">
      <c r="A18" s="40"/>
      <c r="B18" s="130" t="s">
        <v>114</v>
      </c>
      <c r="C18" s="126" t="s">
        <v>115</v>
      </c>
      <c r="D18" s="127" t="s">
        <v>128</v>
      </c>
      <c r="E18" s="145">
        <v>46</v>
      </c>
      <c r="F18" s="128" t="s">
        <v>101</v>
      </c>
      <c r="G18" s="128" t="s">
        <v>102</v>
      </c>
      <c r="H18" s="128" t="s">
        <v>103</v>
      </c>
      <c r="I18" s="129">
        <v>0</v>
      </c>
      <c r="J18" s="121">
        <v>0.25</v>
      </c>
      <c r="K18" s="129">
        <v>0</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c r="E22" s="145">
        <v>53</v>
      </c>
      <c r="F22" s="128" t="s">
        <v>101</v>
      </c>
      <c r="G22" s="128" t="s">
        <v>102</v>
      </c>
      <c r="H22" s="128" t="s">
        <v>103</v>
      </c>
      <c r="I22" s="129" t="s">
        <v>116</v>
      </c>
      <c r="J22" s="121">
        <v>0.25</v>
      </c>
      <c r="K22" s="129" t="s">
        <v>116</v>
      </c>
      <c r="M22" s="37"/>
    </row>
    <row r="23" spans="1:13" ht="14.25" hidden="1" customHeight="1" x14ac:dyDescent="0.25">
      <c r="A23" s="40"/>
      <c r="B23" s="130" t="s">
        <v>125</v>
      </c>
      <c r="C23" s="126" t="s">
        <v>115</v>
      </c>
      <c r="D23" s="127" t="s">
        <v>128</v>
      </c>
      <c r="E23" s="145">
        <v>55</v>
      </c>
      <c r="F23" s="128" t="s">
        <v>101</v>
      </c>
      <c r="G23" s="128" t="s">
        <v>102</v>
      </c>
      <c r="H23" s="128" t="s">
        <v>103</v>
      </c>
      <c r="I23" s="129">
        <v>0</v>
      </c>
      <c r="J23" s="121">
        <v>0.25</v>
      </c>
      <c r="K23" s="129">
        <v>0</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t="s">
        <v>128</v>
      </c>
      <c r="E27" s="145">
        <v>62</v>
      </c>
      <c r="F27" s="128" t="s">
        <v>101</v>
      </c>
      <c r="G27" s="128" t="s">
        <v>75</v>
      </c>
      <c r="H27" s="128" t="s">
        <v>103</v>
      </c>
      <c r="I27" s="129">
        <v>0</v>
      </c>
      <c r="J27" s="121">
        <v>0.33</v>
      </c>
      <c r="K27" s="129">
        <v>0</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128</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c r="E34" s="145">
        <v>80</v>
      </c>
      <c r="F34" s="128" t="s">
        <v>101</v>
      </c>
      <c r="G34" s="128" t="s">
        <v>75</v>
      </c>
      <c r="H34" s="128" t="s">
        <v>103</v>
      </c>
      <c r="I34" s="129" t="s">
        <v>116</v>
      </c>
      <c r="J34" s="121">
        <v>0.33</v>
      </c>
      <c r="K34" s="129" t="s">
        <v>116</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t="s">
        <v>128</v>
      </c>
      <c r="E36" s="145">
        <v>84</v>
      </c>
      <c r="F36" s="128" t="s">
        <v>101</v>
      </c>
      <c r="G36" s="128" t="s">
        <v>75</v>
      </c>
      <c r="H36" s="128" t="s">
        <v>103</v>
      </c>
      <c r="I36" s="129">
        <v>0</v>
      </c>
      <c r="J36" s="121">
        <v>0.33</v>
      </c>
      <c r="K36" s="129">
        <v>0</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v>
      </c>
      <c r="E43" s="20">
        <v>0.25</v>
      </c>
      <c r="F43" s="21">
        <f>E43*D43</f>
        <v>0</v>
      </c>
      <c r="M43" s="37"/>
    </row>
    <row r="44" spans="1:13" ht="27.75" customHeight="1" thickBot="1" x14ac:dyDescent="0.3">
      <c r="A44" s="40"/>
      <c r="C44" s="22" t="s">
        <v>161</v>
      </c>
      <c r="D44" s="23">
        <f>SUM(I19:I23)</f>
        <v>0</v>
      </c>
      <c r="E44" s="23">
        <v>0.25</v>
      </c>
      <c r="F44" s="24">
        <f>E44*D44</f>
        <v>0</v>
      </c>
      <c r="M44" s="37"/>
    </row>
    <row r="45" spans="1:13" ht="25.5" customHeight="1" thickBot="1" x14ac:dyDescent="0.3">
      <c r="A45" s="40"/>
      <c r="C45" s="220" t="s">
        <v>162</v>
      </c>
      <c r="D45" s="221"/>
      <c r="E45" s="222"/>
      <c r="F45" s="25">
        <f>SUM(F41:F44)</f>
        <v>0.5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0</v>
      </c>
      <c r="E49" s="29">
        <f t="shared" ref="E49:E51" si="0">1/3</f>
        <v>0.33333333333333331</v>
      </c>
      <c r="F49" s="30">
        <f t="shared" ref="F49:F51" si="1">E49*D49</f>
        <v>0</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0</v>
      </c>
      <c r="E51" s="29">
        <f t="shared" si="0"/>
        <v>0.33333333333333331</v>
      </c>
      <c r="F51" s="30">
        <f t="shared" si="1"/>
        <v>0</v>
      </c>
      <c r="M51" s="37"/>
    </row>
    <row r="52" spans="1:13" ht="26.25" customHeight="1" thickBot="1" x14ac:dyDescent="0.3">
      <c r="A52" s="40"/>
      <c r="C52" s="214" t="s">
        <v>162</v>
      </c>
      <c r="D52" s="215"/>
      <c r="E52" s="216"/>
      <c r="F52" s="31">
        <f>SUM(F49:F51)</f>
        <v>8.3333333333333329E-2</v>
      </c>
      <c r="M52" s="37"/>
    </row>
    <row r="53" spans="1:13" ht="14.25" customHeight="1" thickBot="1" x14ac:dyDescent="0.3">
      <c r="A53" s="40"/>
      <c r="M53" s="37"/>
    </row>
    <row r="54" spans="1:13" ht="27.75" customHeight="1" thickBot="1" x14ac:dyDescent="0.3">
      <c r="A54" s="40"/>
      <c r="C54" s="211" t="s">
        <v>168</v>
      </c>
      <c r="D54" s="212"/>
      <c r="E54" s="213"/>
      <c r="F54" s="32">
        <f>(F45*50%)+(F52*50%)</f>
        <v>0.29166666666666669</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hFVCMKjKTcDXXldh5VtuXbJFr9jp60kU/BFXrFJltiB5r7+V/X/d5hVn9zQRCsmNsKv77Mv6IAaWPTaEsAKSZg==" saltValue="OCGQZd2sccNEvSnw8nXrU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4"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7.45" customHeight="1" x14ac:dyDescent="0.3">
      <c r="A2" s="185" t="s">
        <v>0</v>
      </c>
      <c r="B2" s="186"/>
      <c r="C2" s="186"/>
      <c r="D2" s="186"/>
      <c r="E2" s="186"/>
      <c r="F2" s="186"/>
      <c r="G2" s="186"/>
      <c r="H2" s="186"/>
      <c r="I2" s="186"/>
      <c r="J2" s="186"/>
      <c r="K2" s="186"/>
      <c r="L2" s="186"/>
      <c r="M2" s="190"/>
    </row>
    <row r="3" spans="1:13" ht="17.45" customHeight="1" x14ac:dyDescent="0.3">
      <c r="A3" s="185" t="s">
        <v>1</v>
      </c>
      <c r="B3" s="186"/>
      <c r="C3" s="186"/>
      <c r="D3" s="186"/>
      <c r="E3" s="186"/>
      <c r="F3" s="186"/>
      <c r="G3" s="186"/>
      <c r="H3" s="186"/>
      <c r="I3" s="186"/>
      <c r="J3" s="186"/>
      <c r="K3" s="186"/>
      <c r="L3" s="186"/>
      <c r="M3" s="190"/>
    </row>
    <row r="4" spans="1:13" ht="17.45" customHeight="1" x14ac:dyDescent="0.3">
      <c r="A4" s="185" t="s">
        <v>2</v>
      </c>
      <c r="B4" s="186"/>
      <c r="C4" s="186"/>
      <c r="D4" s="186"/>
      <c r="E4" s="186"/>
      <c r="F4" s="186"/>
      <c r="G4" s="186"/>
      <c r="H4" s="186"/>
      <c r="I4" s="186"/>
      <c r="J4" s="186"/>
      <c r="K4" s="186"/>
      <c r="L4" s="186"/>
      <c r="M4" s="190"/>
    </row>
    <row r="5" spans="1:13" ht="17.45"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c r="E12" s="145">
        <v>85</v>
      </c>
      <c r="F12" s="128" t="s">
        <v>15</v>
      </c>
      <c r="G12" s="128" t="s">
        <v>172</v>
      </c>
      <c r="H12" s="128" t="s">
        <v>103</v>
      </c>
      <c r="I12" s="129" t="s">
        <v>116</v>
      </c>
      <c r="J12" s="143">
        <v>0.33333333333333331</v>
      </c>
      <c r="K12" s="129" t="s">
        <v>116</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4.2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4.25"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t="s">
        <v>128</v>
      </c>
      <c r="E21" s="145">
        <v>96</v>
      </c>
      <c r="F21" s="128" t="s">
        <v>15</v>
      </c>
      <c r="G21" s="128" t="s">
        <v>172</v>
      </c>
      <c r="H21" s="128" t="s">
        <v>103</v>
      </c>
      <c r="I21" s="129">
        <v>0</v>
      </c>
      <c r="J21" s="143">
        <v>0.33333333333333331</v>
      </c>
      <c r="K21" s="129">
        <v>0</v>
      </c>
      <c r="M21" s="37"/>
    </row>
    <row r="22" spans="1:13" ht="14.2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4.25" hidden="1" customHeight="1" x14ac:dyDescent="0.25">
      <c r="A23" s="40"/>
      <c r="B23" s="135" t="s">
        <v>193</v>
      </c>
      <c r="C23" s="136" t="s">
        <v>194</v>
      </c>
      <c r="D23" s="128"/>
      <c r="E23" s="145">
        <v>98</v>
      </c>
      <c r="F23" s="128" t="s">
        <v>15</v>
      </c>
      <c r="G23" s="128" t="s">
        <v>172</v>
      </c>
      <c r="H23" s="128" t="s">
        <v>103</v>
      </c>
      <c r="I23" s="129" t="s">
        <v>116</v>
      </c>
      <c r="J23" s="143">
        <v>0.33333333333333331</v>
      </c>
      <c r="K23" s="131" t="s">
        <v>116</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t="s">
        <v>128</v>
      </c>
      <c r="E28" s="145">
        <v>104</v>
      </c>
      <c r="F28" s="128" t="s">
        <v>15</v>
      </c>
      <c r="G28" s="128" t="s">
        <v>172</v>
      </c>
      <c r="H28" s="128" t="s">
        <v>103</v>
      </c>
      <c r="I28" s="129">
        <v>0</v>
      </c>
      <c r="J28" s="144">
        <v>0.33333333333333331</v>
      </c>
      <c r="K28" s="131">
        <v>0</v>
      </c>
      <c r="M28" s="37"/>
    </row>
    <row r="29" spans="1:13" ht="14.25" hidden="1" customHeight="1" x14ac:dyDescent="0.25">
      <c r="A29" s="40"/>
      <c r="B29" s="125" t="s">
        <v>205</v>
      </c>
      <c r="C29" s="126" t="s">
        <v>206</v>
      </c>
      <c r="D29" s="127"/>
      <c r="E29" s="145">
        <v>105</v>
      </c>
      <c r="F29" s="128" t="s">
        <v>15</v>
      </c>
      <c r="G29" s="128" t="s">
        <v>172</v>
      </c>
      <c r="H29" s="128" t="s">
        <v>103</v>
      </c>
      <c r="I29" s="129" t="s">
        <v>116</v>
      </c>
      <c r="J29" s="143">
        <v>0.33333333333333331</v>
      </c>
      <c r="K29" s="129" t="s">
        <v>116</v>
      </c>
      <c r="M29" s="37"/>
    </row>
    <row r="30" spans="1:13" ht="14.25" hidden="1" customHeight="1" x14ac:dyDescent="0.25">
      <c r="A30" s="40"/>
      <c r="B30" s="137" t="s">
        <v>207</v>
      </c>
      <c r="C30" s="126" t="s">
        <v>208</v>
      </c>
      <c r="D30" s="127" t="s">
        <v>128</v>
      </c>
      <c r="E30" s="145">
        <v>106</v>
      </c>
      <c r="F30" s="128" t="s">
        <v>15</v>
      </c>
      <c r="G30" s="128" t="s">
        <v>172</v>
      </c>
      <c r="H30" s="128" t="s">
        <v>103</v>
      </c>
      <c r="I30" s="129">
        <v>0</v>
      </c>
      <c r="J30" s="143">
        <v>0.33333333333333331</v>
      </c>
      <c r="K30" s="131">
        <v>0</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t="s">
        <v>128</v>
      </c>
      <c r="E32" s="145">
        <v>138</v>
      </c>
      <c r="F32" s="128" t="s">
        <v>15</v>
      </c>
      <c r="G32" s="128" t="s">
        <v>211</v>
      </c>
      <c r="H32" s="128" t="s">
        <v>103</v>
      </c>
      <c r="I32" s="129">
        <v>0.75</v>
      </c>
      <c r="J32" s="149">
        <v>0.16666666666666671</v>
      </c>
      <c r="K32" s="129">
        <v>0.125</v>
      </c>
      <c r="M32" s="37"/>
    </row>
    <row r="33" spans="1:13" ht="14.25"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t="s">
        <v>128</v>
      </c>
      <c r="E37" s="145">
        <v>143</v>
      </c>
      <c r="F37" s="128" t="s">
        <v>15</v>
      </c>
      <c r="G37" s="128" t="s">
        <v>211</v>
      </c>
      <c r="H37" s="128" t="s">
        <v>103</v>
      </c>
      <c r="I37" s="129">
        <v>1</v>
      </c>
      <c r="J37" s="149">
        <v>0.16666666666666671</v>
      </c>
      <c r="K37" s="129">
        <v>0.16666666666666671</v>
      </c>
      <c r="M37" s="37"/>
    </row>
    <row r="38" spans="1:13" ht="14.25" hidden="1" customHeight="1" x14ac:dyDescent="0.25">
      <c r="A38" s="40"/>
      <c r="B38" s="130" t="s">
        <v>224</v>
      </c>
      <c r="C38" s="126" t="s">
        <v>225</v>
      </c>
      <c r="D38" s="127"/>
      <c r="E38" s="145">
        <v>144</v>
      </c>
      <c r="F38" s="128" t="s">
        <v>15</v>
      </c>
      <c r="G38" s="128" t="s">
        <v>211</v>
      </c>
      <c r="H38" s="128" t="s">
        <v>103</v>
      </c>
      <c r="I38" s="129" t="s">
        <v>116</v>
      </c>
      <c r="J38" s="149">
        <v>0.16666666666666671</v>
      </c>
      <c r="K38" s="129" t="s">
        <v>116</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t="s">
        <v>128</v>
      </c>
      <c r="E41" s="145">
        <v>147</v>
      </c>
      <c r="F41" s="128" t="s">
        <v>15</v>
      </c>
      <c r="G41" s="128" t="s">
        <v>211</v>
      </c>
      <c r="H41" s="128" t="s">
        <v>103</v>
      </c>
      <c r="I41" s="129">
        <v>0.75</v>
      </c>
      <c r="J41" s="149">
        <v>0.16666666666666671</v>
      </c>
      <c r="K41" s="129">
        <v>0.125</v>
      </c>
      <c r="M41" s="37"/>
    </row>
    <row r="42" spans="1:13" ht="14.25"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1.9E-3</v>
      </c>
      <c r="E54" s="145">
        <v>160</v>
      </c>
      <c r="F54" s="128" t="s">
        <v>15</v>
      </c>
      <c r="G54" s="128" t="s">
        <v>211</v>
      </c>
      <c r="H54" s="128" t="s">
        <v>103</v>
      </c>
      <c r="I54" s="129">
        <v>0.33</v>
      </c>
      <c r="J54" s="149">
        <v>0.16666666666666671</v>
      </c>
      <c r="K54" s="129">
        <v>5.5E-2</v>
      </c>
      <c r="M54" s="37"/>
    </row>
    <row r="55" spans="1:13" ht="14.25" hidden="1" customHeight="1" x14ac:dyDescent="0.25">
      <c r="A55" s="40"/>
      <c r="B55" s="130" t="s">
        <v>258</v>
      </c>
      <c r="C55" s="126" t="s">
        <v>259</v>
      </c>
      <c r="D55" s="157"/>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c r="E57" s="145">
        <v>163</v>
      </c>
      <c r="F57" s="128" t="s">
        <v>15</v>
      </c>
      <c r="G57" s="128" t="s">
        <v>211</v>
      </c>
      <c r="H57" s="128" t="s">
        <v>103</v>
      </c>
      <c r="I57" s="129">
        <v>0</v>
      </c>
      <c r="J57" s="149">
        <v>0.16666666666666671</v>
      </c>
      <c r="K57" s="129">
        <v>0</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t="s">
        <v>128</v>
      </c>
      <c r="E59" s="145">
        <v>165</v>
      </c>
      <c r="F59" s="128" t="s">
        <v>15</v>
      </c>
      <c r="G59" s="128" t="s">
        <v>211</v>
      </c>
      <c r="H59" s="128" t="s">
        <v>103</v>
      </c>
      <c r="I59" s="129">
        <v>0.75</v>
      </c>
      <c r="J59" s="149">
        <v>0.16666666666666671</v>
      </c>
      <c r="K59" s="129">
        <v>0.125</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c r="E61" s="145">
        <v>167</v>
      </c>
      <c r="F61" s="128" t="s">
        <v>15</v>
      </c>
      <c r="G61" s="128" t="s">
        <v>211</v>
      </c>
      <c r="H61" s="128" t="s">
        <v>103</v>
      </c>
      <c r="I61" s="129" t="s">
        <v>116</v>
      </c>
      <c r="J61" s="149">
        <v>0.16666666666666671</v>
      </c>
      <c r="K61" s="129" t="s">
        <v>116</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1</v>
      </c>
      <c r="E63" s="147">
        <v>524</v>
      </c>
      <c r="F63" s="122" t="s">
        <v>15</v>
      </c>
      <c r="G63" s="122" t="s">
        <v>211</v>
      </c>
      <c r="H63" s="122" t="s">
        <v>103</v>
      </c>
      <c r="I63" s="123">
        <v>0.125</v>
      </c>
      <c r="J63" s="152" t="s">
        <v>553</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0</v>
      </c>
      <c r="E70" s="29">
        <f>1/3</f>
        <v>0.33333333333333331</v>
      </c>
      <c r="F70" s="30">
        <f>E70*D70</f>
        <v>0</v>
      </c>
      <c r="M70" s="37"/>
    </row>
    <row r="71" spans="1:13" ht="27" customHeight="1" x14ac:dyDescent="0.25">
      <c r="A71" s="40"/>
      <c r="C71" s="19" t="s">
        <v>279</v>
      </c>
      <c r="D71" s="20">
        <f>SUM(I22:I28)</f>
        <v>0</v>
      </c>
      <c r="E71" s="29">
        <f t="shared" ref="E71:E72" si="0">1/3</f>
        <v>0.33333333333333331</v>
      </c>
      <c r="F71" s="30">
        <f>E71*D71</f>
        <v>0</v>
      </c>
      <c r="M71" s="37"/>
    </row>
    <row r="72" spans="1:13" ht="32.25" thickBot="1" x14ac:dyDescent="0.3">
      <c r="A72" s="40"/>
      <c r="C72" s="19" t="s">
        <v>280</v>
      </c>
      <c r="D72" s="20">
        <f>SUM(I29:I30)</f>
        <v>0</v>
      </c>
      <c r="E72" s="29">
        <f t="shared" si="0"/>
        <v>0.33333333333333331</v>
      </c>
      <c r="F72" s="30">
        <f t="shared" ref="F72" si="1">E72*D72</f>
        <v>0</v>
      </c>
      <c r="M72" s="37"/>
    </row>
    <row r="73" spans="1:13" ht="27" customHeight="1" thickBot="1" x14ac:dyDescent="0.3">
      <c r="A73" s="40"/>
      <c r="C73" s="220" t="s">
        <v>162</v>
      </c>
      <c r="D73" s="221"/>
      <c r="E73" s="222"/>
      <c r="F73" s="25">
        <f>SUM(F70:F72)</f>
        <v>0</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0.75</v>
      </c>
      <c r="E77" s="29">
        <f>1/6</f>
        <v>0.16666666666666666</v>
      </c>
      <c r="F77" s="30">
        <f>E77*D77</f>
        <v>0.125</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0.125</v>
      </c>
      <c r="E79" s="29">
        <f t="shared" si="2"/>
        <v>0.16666666666666666</v>
      </c>
      <c r="F79" s="30">
        <f t="shared" si="3"/>
        <v>2.0833333333333332E-2</v>
      </c>
      <c r="M79" s="37"/>
    </row>
    <row r="80" spans="1:13" ht="47.25" x14ac:dyDescent="0.25">
      <c r="A80" s="40"/>
      <c r="C80" s="19" t="s">
        <v>286</v>
      </c>
      <c r="D80" s="20">
        <f>SUM(I40:I44)</f>
        <v>0.75</v>
      </c>
      <c r="E80" s="29">
        <f t="shared" si="2"/>
        <v>0.16666666666666666</v>
      </c>
      <c r="F80" s="30">
        <f t="shared" si="3"/>
        <v>0.125</v>
      </c>
      <c r="M80" s="37"/>
    </row>
    <row r="81" spans="1:13" ht="47.25" x14ac:dyDescent="0.25">
      <c r="A81" s="40"/>
      <c r="C81" s="19" t="s">
        <v>287</v>
      </c>
      <c r="D81" s="20">
        <f>SUM(I45:I57)</f>
        <v>0.33</v>
      </c>
      <c r="E81" s="29">
        <f t="shared" si="2"/>
        <v>0.16666666666666666</v>
      </c>
      <c r="F81" s="30">
        <f t="shared" si="3"/>
        <v>5.5E-2</v>
      </c>
      <c r="M81" s="37"/>
    </row>
    <row r="82" spans="1:13" ht="48" thickBot="1" x14ac:dyDescent="0.3">
      <c r="A82" s="40"/>
      <c r="C82" s="19" t="s">
        <v>288</v>
      </c>
      <c r="D82" s="20">
        <f>SUM(I58:I62)</f>
        <v>0.75</v>
      </c>
      <c r="E82" s="29">
        <f t="shared" si="2"/>
        <v>0.16666666666666666</v>
      </c>
      <c r="F82" s="30">
        <f t="shared" si="3"/>
        <v>0.125</v>
      </c>
      <c r="M82" s="37"/>
    </row>
    <row r="83" spans="1:13" ht="27" customHeight="1" thickBot="1" x14ac:dyDescent="0.3">
      <c r="A83" s="40"/>
      <c r="C83" s="214" t="s">
        <v>162</v>
      </c>
      <c r="D83" s="221"/>
      <c r="E83" s="222"/>
      <c r="F83" s="31">
        <f>SUM(F77:F82)</f>
        <v>0.61749999999999994</v>
      </c>
      <c r="M83" s="37"/>
    </row>
    <row r="84" spans="1:13" ht="14.25" customHeight="1" thickBot="1" x14ac:dyDescent="0.3">
      <c r="A84" s="40"/>
      <c r="M84" s="37"/>
    </row>
    <row r="85" spans="1:13" ht="28.5" customHeight="1" thickBot="1" x14ac:dyDescent="0.3">
      <c r="A85" s="40"/>
      <c r="C85" s="211" t="s">
        <v>168</v>
      </c>
      <c r="D85" s="221"/>
      <c r="E85" s="222"/>
      <c r="F85" s="76">
        <f>(F73*50%)+(F83*50%)</f>
        <v>0.30874999999999997</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ecCef9xZ4j5hOora8ix8/yYjnlwGF3mMb2UASN0dX/gp19f+tkmqcKZ5lONICUPnzSzr3u9473kmBsSpgzwc5g==" saltValue="iPSfkKjCbze8l/AYWP9tDQ=="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B85" zoomScale="85" zoomScaleNormal="70" zoomScaleSheetLayoutView="85" workbookViewId="0">
      <selection activeCell="D96" sqref="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c r="E12" s="145">
        <v>171</v>
      </c>
      <c r="F12" s="120" t="s">
        <v>18</v>
      </c>
      <c r="G12" s="120" t="s">
        <v>295</v>
      </c>
      <c r="H12" s="120" t="s">
        <v>103</v>
      </c>
      <c r="I12" s="121">
        <v>0</v>
      </c>
      <c r="J12" s="143">
        <v>0.16666666666666671</v>
      </c>
      <c r="K12" s="121">
        <v>0</v>
      </c>
      <c r="M12" s="99"/>
    </row>
    <row r="13" spans="1:13" ht="14.25" hidden="1" customHeight="1" x14ac:dyDescent="0.2">
      <c r="A13" s="68"/>
      <c r="B13" s="142" t="s">
        <v>296</v>
      </c>
      <c r="C13" s="141" t="s">
        <v>297</v>
      </c>
      <c r="D13" s="140"/>
      <c r="E13" s="145">
        <v>172</v>
      </c>
      <c r="F13" s="120" t="s">
        <v>18</v>
      </c>
      <c r="G13" s="120" t="s">
        <v>295</v>
      </c>
      <c r="H13" s="120" t="s">
        <v>103</v>
      </c>
      <c r="I13" s="144">
        <v>0</v>
      </c>
      <c r="J13" s="143">
        <v>0.16666666666666671</v>
      </c>
      <c r="K13" s="121">
        <v>0</v>
      </c>
      <c r="M13" s="99"/>
    </row>
    <row r="14" spans="1:13" ht="14.25" hidden="1" customHeight="1" x14ac:dyDescent="0.2">
      <c r="A14" s="68"/>
      <c r="B14" s="142" t="s">
        <v>298</v>
      </c>
      <c r="C14" s="141" t="s">
        <v>299</v>
      </c>
      <c r="D14" s="140"/>
      <c r="E14" s="145">
        <v>173</v>
      </c>
      <c r="F14" s="120" t="s">
        <v>18</v>
      </c>
      <c r="G14" s="120" t="s">
        <v>295</v>
      </c>
      <c r="H14" s="120" t="s">
        <v>103</v>
      </c>
      <c r="I14" s="144">
        <v>0</v>
      </c>
      <c r="J14" s="143">
        <v>0.16666666666666671</v>
      </c>
      <c r="K14" s="121">
        <v>0</v>
      </c>
      <c r="M14" s="99"/>
    </row>
    <row r="15" spans="1:13" ht="14.25" hidden="1" customHeight="1" x14ac:dyDescent="0.2">
      <c r="A15" s="68"/>
      <c r="B15" s="142" t="s">
        <v>300</v>
      </c>
      <c r="C15" s="141" t="s">
        <v>301</v>
      </c>
      <c r="D15" s="140"/>
      <c r="E15" s="145">
        <v>174</v>
      </c>
      <c r="F15" s="120" t="s">
        <v>18</v>
      </c>
      <c r="G15" s="120" t="s">
        <v>295</v>
      </c>
      <c r="H15" s="120" t="s">
        <v>103</v>
      </c>
      <c r="I15" s="144">
        <v>0</v>
      </c>
      <c r="J15" s="143">
        <v>0.16666666666666671</v>
      </c>
      <c r="K15" s="121">
        <v>0</v>
      </c>
      <c r="M15" s="99"/>
    </row>
    <row r="16" spans="1:13" ht="14.25" hidden="1" customHeight="1" x14ac:dyDescent="0.2">
      <c r="A16" s="68"/>
      <c r="B16" s="142" t="s">
        <v>302</v>
      </c>
      <c r="C16" s="141" t="s">
        <v>303</v>
      </c>
      <c r="D16" s="140"/>
      <c r="E16" s="145">
        <v>175</v>
      </c>
      <c r="F16" s="120" t="s">
        <v>18</v>
      </c>
      <c r="G16" s="120" t="s">
        <v>295</v>
      </c>
      <c r="H16" s="120" t="s">
        <v>103</v>
      </c>
      <c r="I16" s="144">
        <v>0</v>
      </c>
      <c r="J16" s="143">
        <v>0.16666666666666671</v>
      </c>
      <c r="K16" s="121">
        <v>0</v>
      </c>
      <c r="M16" s="99"/>
    </row>
    <row r="17" spans="1:13" ht="14.25" hidden="1" customHeight="1" x14ac:dyDescent="0.2">
      <c r="A17" s="68"/>
      <c r="B17" s="142" t="s">
        <v>304</v>
      </c>
      <c r="C17" s="141" t="s">
        <v>305</v>
      </c>
      <c r="D17" s="140"/>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4.25" hidden="1" customHeight="1" x14ac:dyDescent="0.2">
      <c r="A21" s="68"/>
      <c r="B21" s="137" t="s">
        <v>312</v>
      </c>
      <c r="C21" s="126" t="s">
        <v>313</v>
      </c>
      <c r="D21" s="127"/>
      <c r="E21" s="145">
        <v>217</v>
      </c>
      <c r="F21" s="128" t="s">
        <v>18</v>
      </c>
      <c r="G21" s="128" t="s">
        <v>295</v>
      </c>
      <c r="H21" s="128" t="s">
        <v>103</v>
      </c>
      <c r="I21" s="129" t="s">
        <v>116</v>
      </c>
      <c r="J21" s="149">
        <v>0.16666666666666671</v>
      </c>
      <c r="K21" s="129" t="s">
        <v>116</v>
      </c>
      <c r="M21" s="99"/>
    </row>
    <row r="22" spans="1:13" ht="14.25" hidden="1" customHeight="1" x14ac:dyDescent="0.2">
      <c r="A22" s="68"/>
      <c r="B22" s="137" t="s">
        <v>314</v>
      </c>
      <c r="C22" s="126" t="s">
        <v>315</v>
      </c>
      <c r="D22" s="127" t="s">
        <v>128</v>
      </c>
      <c r="E22" s="145">
        <v>218</v>
      </c>
      <c r="F22" s="128" t="s">
        <v>18</v>
      </c>
      <c r="G22" s="128" t="s">
        <v>295</v>
      </c>
      <c r="H22" s="128" t="s">
        <v>103</v>
      </c>
      <c r="I22" s="129">
        <v>0</v>
      </c>
      <c r="J22" s="149">
        <v>0.16666666666666671</v>
      </c>
      <c r="K22" s="129">
        <v>0</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4.25" hidden="1" customHeight="1" x14ac:dyDescent="0.2">
      <c r="A25" s="68"/>
      <c r="B25" s="130" t="s">
        <v>320</v>
      </c>
      <c r="C25" s="126" t="s">
        <v>321</v>
      </c>
      <c r="D25" s="127"/>
      <c r="E25" s="145">
        <v>232</v>
      </c>
      <c r="F25" s="128" t="s">
        <v>18</v>
      </c>
      <c r="G25" s="128" t="s">
        <v>295</v>
      </c>
      <c r="H25" s="128" t="s">
        <v>103</v>
      </c>
      <c r="I25" s="129" t="s">
        <v>116</v>
      </c>
      <c r="J25" s="149">
        <v>0.16666666666666671</v>
      </c>
      <c r="K25" s="131" t="s">
        <v>116</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c r="E27" s="145">
        <v>234</v>
      </c>
      <c r="F27" s="128" t="s">
        <v>18</v>
      </c>
      <c r="G27" s="128" t="s">
        <v>295</v>
      </c>
      <c r="H27" s="128" t="s">
        <v>103</v>
      </c>
      <c r="I27" s="131" t="s">
        <v>116</v>
      </c>
      <c r="J27" s="149">
        <v>0.16666666666666671</v>
      </c>
      <c r="K27" s="131" t="s">
        <v>116</v>
      </c>
      <c r="M27" s="99"/>
    </row>
    <row r="28" spans="1:13" ht="14.25" hidden="1" customHeight="1" x14ac:dyDescent="0.2">
      <c r="A28" s="68"/>
      <c r="B28" s="130" t="s">
        <v>326</v>
      </c>
      <c r="C28" s="126" t="s">
        <v>327</v>
      </c>
      <c r="D28" s="127"/>
      <c r="E28" s="145">
        <v>235</v>
      </c>
      <c r="F28" s="128" t="s">
        <v>18</v>
      </c>
      <c r="G28" s="128" t="s">
        <v>295</v>
      </c>
      <c r="H28" s="128" t="s">
        <v>103</v>
      </c>
      <c r="I28" s="129" t="s">
        <v>116</v>
      </c>
      <c r="J28" s="149">
        <v>0.16666666666666671</v>
      </c>
      <c r="K28" s="131" t="s">
        <v>116</v>
      </c>
      <c r="M28" s="99"/>
    </row>
    <row r="29" spans="1:13" ht="14.25" hidden="1" customHeight="1" x14ac:dyDescent="0.2">
      <c r="A29" s="68"/>
      <c r="B29" s="130" t="s">
        <v>328</v>
      </c>
      <c r="C29" s="126" t="s">
        <v>329</v>
      </c>
      <c r="D29" s="127"/>
      <c r="E29" s="145">
        <v>236</v>
      </c>
      <c r="F29" s="128" t="s">
        <v>18</v>
      </c>
      <c r="G29" s="128" t="s">
        <v>295</v>
      </c>
      <c r="H29" s="128" t="s">
        <v>103</v>
      </c>
      <c r="I29" s="129" t="s">
        <v>116</v>
      </c>
      <c r="J29" s="149">
        <v>0.16666666666666671</v>
      </c>
      <c r="K29" s="131" t="s">
        <v>116</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t="s">
        <v>128</v>
      </c>
      <c r="E33" s="145">
        <v>242</v>
      </c>
      <c r="F33" s="128" t="s">
        <v>18</v>
      </c>
      <c r="G33" s="128" t="s">
        <v>295</v>
      </c>
      <c r="H33" s="128" t="s">
        <v>103</v>
      </c>
      <c r="I33" s="129">
        <v>0</v>
      </c>
      <c r="J33" s="149">
        <v>0.16666666666666671</v>
      </c>
      <c r="K33" s="131">
        <v>0</v>
      </c>
      <c r="M33" s="99"/>
    </row>
    <row r="34" spans="1:13" ht="14.25" hidden="1" customHeight="1" x14ac:dyDescent="0.2">
      <c r="A34" s="68"/>
      <c r="B34" s="130" t="s">
        <v>338</v>
      </c>
      <c r="C34" s="126" t="s">
        <v>339</v>
      </c>
      <c r="D34" s="127"/>
      <c r="E34" s="145">
        <v>243</v>
      </c>
      <c r="F34" s="128" t="s">
        <v>18</v>
      </c>
      <c r="G34" s="128" t="s">
        <v>82</v>
      </c>
      <c r="H34" s="128" t="s">
        <v>103</v>
      </c>
      <c r="I34" s="129" t="s">
        <v>116</v>
      </c>
      <c r="J34" s="143">
        <v>0.33333333333333331</v>
      </c>
      <c r="K34" s="131" t="s">
        <v>116</v>
      </c>
      <c r="M34" s="99"/>
    </row>
    <row r="35" spans="1:13" ht="14.25" hidden="1" customHeight="1" x14ac:dyDescent="0.2">
      <c r="A35" s="68"/>
      <c r="B35" s="130" t="s">
        <v>340</v>
      </c>
      <c r="C35" s="126" t="s">
        <v>341</v>
      </c>
      <c r="D35" s="127"/>
      <c r="E35" s="145">
        <v>244</v>
      </c>
      <c r="F35" s="128" t="s">
        <v>18</v>
      </c>
      <c r="G35" s="128" t="s">
        <v>82</v>
      </c>
      <c r="H35" s="128" t="s">
        <v>103</v>
      </c>
      <c r="I35" s="129" t="s">
        <v>116</v>
      </c>
      <c r="J35" s="143">
        <v>0.33333333333333331</v>
      </c>
      <c r="K35" s="131" t="s">
        <v>116</v>
      </c>
      <c r="M35" s="99"/>
    </row>
    <row r="36" spans="1:13" ht="14.25" hidden="1" customHeight="1" x14ac:dyDescent="0.2">
      <c r="A36" s="68"/>
      <c r="B36" s="130" t="s">
        <v>342</v>
      </c>
      <c r="C36" s="126" t="s">
        <v>343</v>
      </c>
      <c r="D36" s="127"/>
      <c r="E36" s="145">
        <v>245</v>
      </c>
      <c r="F36" s="128" t="s">
        <v>18</v>
      </c>
      <c r="G36" s="128" t="s">
        <v>82</v>
      </c>
      <c r="H36" s="128" t="s">
        <v>103</v>
      </c>
      <c r="I36" s="129" t="s">
        <v>116</v>
      </c>
      <c r="J36" s="143">
        <v>0.33333333333333331</v>
      </c>
      <c r="K36" s="131" t="s">
        <v>116</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t="s">
        <v>128</v>
      </c>
      <c r="E38" s="145">
        <v>248</v>
      </c>
      <c r="F38" s="128" t="s">
        <v>18</v>
      </c>
      <c r="G38" s="128" t="s">
        <v>82</v>
      </c>
      <c r="H38" s="128" t="s">
        <v>103</v>
      </c>
      <c r="I38" s="129">
        <v>1</v>
      </c>
      <c r="J38" s="143">
        <v>0.33333333333333331</v>
      </c>
      <c r="K38" s="128">
        <v>0.33333333333333331</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c r="E40" s="145">
        <v>250</v>
      </c>
      <c r="F40" s="128" t="s">
        <v>18</v>
      </c>
      <c r="G40" s="128" t="s">
        <v>82</v>
      </c>
      <c r="H40" s="128" t="s">
        <v>103</v>
      </c>
      <c r="I40" s="129" t="s">
        <v>116</v>
      </c>
      <c r="J40" s="143">
        <v>0.33333333333333331</v>
      </c>
      <c r="K40" s="131" t="s">
        <v>116</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t="s">
        <v>128</v>
      </c>
      <c r="E43" s="145">
        <v>253</v>
      </c>
      <c r="F43" s="128" t="s">
        <v>18</v>
      </c>
      <c r="G43" s="128" t="s">
        <v>82</v>
      </c>
      <c r="H43" s="128" t="s">
        <v>103</v>
      </c>
      <c r="I43" s="129">
        <v>0</v>
      </c>
      <c r="J43" s="143">
        <v>0.33333333333333331</v>
      </c>
      <c r="K43" s="131">
        <v>0</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t="s">
        <v>128</v>
      </c>
      <c r="E54" s="148">
        <v>264</v>
      </c>
      <c r="F54" s="128" t="s">
        <v>18</v>
      </c>
      <c r="G54" s="128" t="s">
        <v>82</v>
      </c>
      <c r="H54" s="128" t="s">
        <v>103</v>
      </c>
      <c r="I54" s="129">
        <v>0</v>
      </c>
      <c r="J54" s="151">
        <v>0.33333333333333331</v>
      </c>
      <c r="K54" s="131">
        <v>0</v>
      </c>
      <c r="M54" s="99"/>
    </row>
    <row r="55" spans="1:13" ht="14.25" hidden="1" customHeight="1" x14ac:dyDescent="0.2">
      <c r="A55" s="68"/>
      <c r="B55" s="137" t="s">
        <v>378</v>
      </c>
      <c r="C55" s="126" t="s">
        <v>379</v>
      </c>
      <c r="D55" s="127"/>
      <c r="E55" s="145">
        <v>315</v>
      </c>
      <c r="F55" s="128" t="s">
        <v>18</v>
      </c>
      <c r="G55" s="128" t="s">
        <v>380</v>
      </c>
      <c r="H55" s="128" t="s">
        <v>103</v>
      </c>
      <c r="I55" s="129" t="s">
        <v>116</v>
      </c>
      <c r="J55" s="143">
        <v>0.33333333333333331</v>
      </c>
      <c r="K55" s="131" t="s">
        <v>116</v>
      </c>
      <c r="M55" s="99"/>
    </row>
    <row r="56" spans="1:13" ht="14.25" hidden="1" customHeight="1" x14ac:dyDescent="0.2">
      <c r="A56" s="68"/>
      <c r="B56" s="137" t="s">
        <v>381</v>
      </c>
      <c r="C56" s="126" t="s">
        <v>382</v>
      </c>
      <c r="D56" s="127" t="s">
        <v>128</v>
      </c>
      <c r="E56" s="145">
        <v>325</v>
      </c>
      <c r="F56" s="128" t="s">
        <v>18</v>
      </c>
      <c r="G56" s="128" t="s">
        <v>380</v>
      </c>
      <c r="H56" s="128" t="s">
        <v>103</v>
      </c>
      <c r="I56" s="129">
        <v>1</v>
      </c>
      <c r="J56" s="143">
        <v>0.33333333333333331</v>
      </c>
      <c r="K56" s="131">
        <v>0.33333333333333331</v>
      </c>
      <c r="M56" s="99"/>
    </row>
    <row r="57" spans="1:13" ht="14.2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t="s">
        <v>128</v>
      </c>
      <c r="E62" s="145">
        <v>333</v>
      </c>
      <c r="F62" s="128" t="s">
        <v>18</v>
      </c>
      <c r="G62" s="128" t="s">
        <v>380</v>
      </c>
      <c r="H62" s="128" t="s">
        <v>103</v>
      </c>
      <c r="I62" s="129">
        <v>0.5</v>
      </c>
      <c r="J62" s="143">
        <v>0.33333333333333331</v>
      </c>
      <c r="K62" s="131">
        <v>0.16666666666666671</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t="s">
        <v>128</v>
      </c>
      <c r="E67" s="145">
        <v>351</v>
      </c>
      <c r="F67" s="128" t="s">
        <v>18</v>
      </c>
      <c r="G67" s="128" t="s">
        <v>380</v>
      </c>
      <c r="H67" s="128" t="s">
        <v>103</v>
      </c>
      <c r="I67" s="129">
        <v>0.25</v>
      </c>
      <c r="J67" s="143">
        <v>0.33333333333333331</v>
      </c>
      <c r="K67" s="131">
        <v>8.3333333333333329E-2</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hidden="1"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0</v>
      </c>
      <c r="E77" s="102">
        <f t="shared" ref="E77:E82" si="0">1/6</f>
        <v>0.16666666666666666</v>
      </c>
      <c r="F77" s="103">
        <f>E77*D77</f>
        <v>0</v>
      </c>
      <c r="M77" s="99"/>
    </row>
    <row r="78" spans="1:13" ht="26.25" customHeight="1" x14ac:dyDescent="0.2">
      <c r="A78" s="68"/>
      <c r="C78" s="28" t="s">
        <v>418</v>
      </c>
      <c r="D78" s="102">
        <f>I13</f>
        <v>0</v>
      </c>
      <c r="E78" s="102">
        <f t="shared" si="0"/>
        <v>0.16666666666666666</v>
      </c>
      <c r="F78" s="103">
        <f t="shared" ref="F78:F82" si="1">E78*D78</f>
        <v>0</v>
      </c>
      <c r="M78" s="99"/>
    </row>
    <row r="79" spans="1:13" ht="31.5" x14ac:dyDescent="0.2">
      <c r="A79" s="68"/>
      <c r="C79" s="28" t="s">
        <v>419</v>
      </c>
      <c r="D79" s="102">
        <f>SUM(I14:I16)</f>
        <v>0</v>
      </c>
      <c r="E79" s="102">
        <f t="shared" si="0"/>
        <v>0.16666666666666666</v>
      </c>
      <c r="F79" s="103">
        <f t="shared" si="1"/>
        <v>0</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0</v>
      </c>
      <c r="E81" s="102">
        <f t="shared" si="0"/>
        <v>0.16666666666666666</v>
      </c>
      <c r="F81" s="103">
        <f t="shared" si="1"/>
        <v>0</v>
      </c>
      <c r="M81" s="99"/>
    </row>
    <row r="82" spans="1:13" ht="26.25" customHeight="1" thickBot="1" x14ac:dyDescent="0.25">
      <c r="A82" s="68"/>
      <c r="C82" s="19" t="s">
        <v>422</v>
      </c>
      <c r="D82" s="10">
        <f>SUM(I23:I33)</f>
        <v>0</v>
      </c>
      <c r="E82" s="102">
        <f t="shared" si="0"/>
        <v>0.16666666666666666</v>
      </c>
      <c r="F82" s="103">
        <f t="shared" si="1"/>
        <v>0</v>
      </c>
      <c r="M82" s="99"/>
    </row>
    <row r="83" spans="1:13" ht="26.25" customHeight="1" thickBot="1" x14ac:dyDescent="0.25">
      <c r="A83" s="68"/>
      <c r="C83" s="220" t="s">
        <v>162</v>
      </c>
      <c r="D83" s="227"/>
      <c r="E83" s="228"/>
      <c r="F83" s="25">
        <f>SUM(F77:F82)</f>
        <v>0</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0</v>
      </c>
      <c r="E89" s="102">
        <f t="shared" ref="E89:E90" si="3">1/3</f>
        <v>0.33333333333333331</v>
      </c>
      <c r="F89" s="103">
        <f t="shared" si="2"/>
        <v>0</v>
      </c>
      <c r="M89" s="99"/>
    </row>
    <row r="90" spans="1:13" ht="36.75" customHeight="1" thickBot="1" x14ac:dyDescent="0.25">
      <c r="A90" s="68"/>
      <c r="C90" s="28" t="s">
        <v>427</v>
      </c>
      <c r="D90" s="102">
        <f>SUM(I44:I54)</f>
        <v>0</v>
      </c>
      <c r="E90" s="102">
        <f t="shared" si="3"/>
        <v>0.33333333333333331</v>
      </c>
      <c r="F90" s="103">
        <f t="shared" si="2"/>
        <v>0</v>
      </c>
      <c r="M90" s="99"/>
    </row>
    <row r="91" spans="1:13" ht="27" customHeight="1" thickBot="1" x14ac:dyDescent="0.25">
      <c r="A91" s="68"/>
      <c r="C91" s="214" t="s">
        <v>162</v>
      </c>
      <c r="D91" s="227"/>
      <c r="E91" s="228"/>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0.25</v>
      </c>
      <c r="E98" s="118">
        <f t="shared" si="5"/>
        <v>0.33333333333333331</v>
      </c>
      <c r="F98" s="119">
        <f>E98*D98</f>
        <v>8.3333333333333329E-2</v>
      </c>
      <c r="M98" s="99"/>
    </row>
    <row r="99" spans="1:13" ht="27" customHeight="1" thickBot="1" x14ac:dyDescent="0.25">
      <c r="A99" s="68"/>
      <c r="C99" s="229" t="s">
        <v>162</v>
      </c>
      <c r="D99" s="230"/>
      <c r="E99" s="231"/>
      <c r="F99" s="109">
        <f>SUM(F96:F98)</f>
        <v>0.58333333333333337</v>
      </c>
      <c r="M99" s="99"/>
    </row>
    <row r="100" spans="1:13" ht="14.25" customHeight="1" thickBot="1" x14ac:dyDescent="0.25">
      <c r="A100" s="68"/>
      <c r="M100" s="99"/>
    </row>
    <row r="101" spans="1:13" ht="29.25" customHeight="1" thickBot="1" x14ac:dyDescent="0.25">
      <c r="A101" s="68"/>
      <c r="C101" s="211" t="s">
        <v>168</v>
      </c>
      <c r="D101" s="227"/>
      <c r="E101" s="228"/>
      <c r="F101" s="76">
        <f>(F83*(1/3))+(F91*(1/3)+(F99*(1/3)))</f>
        <v>0.30555555555555558</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fEVfsBBQ68/yxDa/7kWSGxeLOoUkP+8gS47s6TsT/IvYjh0IrLUM5L1ldPFSDGYzQG5IsTBYS8wEQ/2qGiwNJw==" saltValue="w/bK27i120pMEzAao6MBi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7" zoomScaleNormal="100" zoomScaleSheetLayoutView="100" workbookViewId="0">
      <selection activeCell="D79" sqref="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6.899999999999999" customHeight="1" x14ac:dyDescent="0.3">
      <c r="A2" s="185" t="s">
        <v>0</v>
      </c>
      <c r="B2" s="186"/>
      <c r="C2" s="186"/>
      <c r="D2" s="186"/>
      <c r="E2" s="186"/>
      <c r="F2" s="186"/>
      <c r="G2" s="186"/>
      <c r="H2" s="186"/>
      <c r="I2" s="186"/>
      <c r="J2" s="186"/>
      <c r="K2" s="186"/>
      <c r="L2" s="186"/>
      <c r="M2" s="190"/>
    </row>
    <row r="3" spans="1:13" ht="16.899999999999999" customHeight="1" x14ac:dyDescent="0.3">
      <c r="A3" s="185" t="s">
        <v>1</v>
      </c>
      <c r="B3" s="186"/>
      <c r="C3" s="186"/>
      <c r="D3" s="186"/>
      <c r="E3" s="186"/>
      <c r="F3" s="186"/>
      <c r="G3" s="186"/>
      <c r="H3" s="186"/>
      <c r="I3" s="186"/>
      <c r="J3" s="186"/>
      <c r="K3" s="186"/>
      <c r="L3" s="186"/>
      <c r="M3" s="190"/>
    </row>
    <row r="4" spans="1:13" ht="16.899999999999999" customHeight="1" x14ac:dyDescent="0.3">
      <c r="A4" s="185" t="s">
        <v>2</v>
      </c>
      <c r="B4" s="186"/>
      <c r="C4" s="186"/>
      <c r="D4" s="186"/>
      <c r="E4" s="186"/>
      <c r="F4" s="186"/>
      <c r="G4" s="186"/>
      <c r="H4" s="186"/>
      <c r="I4" s="186"/>
      <c r="J4" s="186"/>
      <c r="K4" s="186"/>
      <c r="L4" s="186"/>
      <c r="M4" s="190"/>
    </row>
    <row r="5" spans="1:13" ht="16.899999999999999"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128</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c r="E14" s="145">
        <v>387</v>
      </c>
      <c r="F14" s="128" t="s">
        <v>21</v>
      </c>
      <c r="G14" s="128" t="s">
        <v>85</v>
      </c>
      <c r="H14" s="128" t="s">
        <v>103</v>
      </c>
      <c r="I14" s="129" t="s">
        <v>116</v>
      </c>
      <c r="J14" s="143">
        <v>0.25</v>
      </c>
      <c r="K14" s="129" t="s">
        <v>116</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107</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c r="E21" s="145">
        <v>401</v>
      </c>
      <c r="F21" s="128" t="s">
        <v>21</v>
      </c>
      <c r="G21" s="128" t="s">
        <v>85</v>
      </c>
      <c r="H21" s="128" t="s">
        <v>103</v>
      </c>
      <c r="I21" s="129" t="s">
        <v>116</v>
      </c>
      <c r="J21" s="143">
        <v>0.25</v>
      </c>
      <c r="K21" s="129" t="s">
        <v>116</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c r="E26" s="145">
        <v>411</v>
      </c>
      <c r="F26" s="128" t="s">
        <v>21</v>
      </c>
      <c r="G26" s="128" t="s">
        <v>85</v>
      </c>
      <c r="H26" s="128" t="s">
        <v>103</v>
      </c>
      <c r="I26" s="129" t="s">
        <v>116</v>
      </c>
      <c r="J26" s="143">
        <v>0.25</v>
      </c>
      <c r="K26" s="129" t="s">
        <v>116</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c r="E30" s="145">
        <v>417</v>
      </c>
      <c r="F30" s="128" t="s">
        <v>21</v>
      </c>
      <c r="G30" s="128" t="s">
        <v>85</v>
      </c>
      <c r="H30" s="128" t="s">
        <v>103</v>
      </c>
      <c r="I30" s="129" t="s">
        <v>116</v>
      </c>
      <c r="J30" s="143">
        <v>0.25</v>
      </c>
      <c r="K30" s="129" t="s">
        <v>116</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c r="E34" s="145">
        <v>421</v>
      </c>
      <c r="F34" s="128" t="s">
        <v>21</v>
      </c>
      <c r="G34" s="128" t="s">
        <v>85</v>
      </c>
      <c r="H34" s="128" t="s">
        <v>103</v>
      </c>
      <c r="I34" s="129" t="s">
        <v>116</v>
      </c>
      <c r="J34" s="143">
        <v>0.25</v>
      </c>
      <c r="K34" s="129" t="s">
        <v>116</v>
      </c>
      <c r="M34" s="37"/>
    </row>
    <row r="35" spans="1:13" ht="14.25" hidden="1" customHeight="1" x14ac:dyDescent="0.25">
      <c r="A35" s="40"/>
      <c r="B35" s="137" t="s">
        <v>483</v>
      </c>
      <c r="C35" s="126" t="s">
        <v>484</v>
      </c>
      <c r="D35" s="127" t="s">
        <v>107</v>
      </c>
      <c r="E35" s="145">
        <v>422</v>
      </c>
      <c r="F35" s="128" t="s">
        <v>21</v>
      </c>
      <c r="G35" s="128" t="s">
        <v>85</v>
      </c>
      <c r="H35" s="128" t="s">
        <v>103</v>
      </c>
      <c r="I35" s="129">
        <v>0.33333333333333343</v>
      </c>
      <c r="J35" s="143">
        <v>0.25</v>
      </c>
      <c r="K35" s="129">
        <v>8.3333333333333343E-2</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107</v>
      </c>
      <c r="E37" s="145">
        <v>425</v>
      </c>
      <c r="F37" s="128" t="s">
        <v>21</v>
      </c>
      <c r="G37" s="128" t="s">
        <v>86</v>
      </c>
      <c r="H37" s="128" t="s">
        <v>103</v>
      </c>
      <c r="I37" s="131">
        <v>0.33333333333333343</v>
      </c>
      <c r="J37" s="121">
        <v>0.25</v>
      </c>
      <c r="K37" s="129">
        <v>8.3333333333333343E-2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c r="E39" s="145">
        <v>428</v>
      </c>
      <c r="F39" s="128" t="s">
        <v>21</v>
      </c>
      <c r="G39" s="128" t="s">
        <v>86</v>
      </c>
      <c r="H39" s="128" t="s">
        <v>103</v>
      </c>
      <c r="I39" s="129" t="s">
        <v>116</v>
      </c>
      <c r="J39" s="121">
        <v>0.25</v>
      </c>
      <c r="K39" s="129" t="s">
        <v>116</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c r="E42" s="148">
        <v>431</v>
      </c>
      <c r="F42" s="128" t="s">
        <v>21</v>
      </c>
      <c r="G42" s="128" t="s">
        <v>86</v>
      </c>
      <c r="H42" s="128" t="s">
        <v>103</v>
      </c>
      <c r="I42" s="129" t="s">
        <v>116</v>
      </c>
      <c r="J42" s="167">
        <v>0.25</v>
      </c>
      <c r="K42" s="129" t="s">
        <v>116</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t="s">
        <v>107</v>
      </c>
      <c r="E54" s="145">
        <v>455</v>
      </c>
      <c r="F54" s="128" t="s">
        <v>21</v>
      </c>
      <c r="G54" s="128" t="s">
        <v>86</v>
      </c>
      <c r="H54" s="128" t="s">
        <v>103</v>
      </c>
      <c r="I54" s="129">
        <v>0.25</v>
      </c>
      <c r="J54" s="121">
        <v>0.25</v>
      </c>
      <c r="K54" s="129">
        <v>6.25E-2</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107</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0.25</v>
      </c>
      <c r="E69" s="29">
        <f t="shared" ref="E69:E71" si="0">1/4</f>
        <v>0.25</v>
      </c>
      <c r="F69" s="30">
        <f t="shared" ref="F69:F71" si="1">E69*D69</f>
        <v>6.25E-2</v>
      </c>
      <c r="M69" s="37"/>
    </row>
    <row r="70" spans="1:13" ht="26.25" customHeight="1" x14ac:dyDescent="0.25">
      <c r="A70" s="40"/>
      <c r="B70" s="34"/>
      <c r="C70" s="28" t="s">
        <v>545</v>
      </c>
      <c r="D70" s="29">
        <f>SUM(I17:I29)</f>
        <v>0.5</v>
      </c>
      <c r="E70" s="29">
        <f t="shared" si="0"/>
        <v>0.25</v>
      </c>
      <c r="F70" s="30">
        <f t="shared" si="1"/>
        <v>0.125</v>
      </c>
      <c r="M70" s="37"/>
    </row>
    <row r="71" spans="1:13" ht="26.25" customHeight="1" x14ac:dyDescent="0.25">
      <c r="A71" s="40"/>
      <c r="B71" s="34"/>
      <c r="C71" s="28" t="s">
        <v>546</v>
      </c>
      <c r="D71" s="29">
        <f>SUM(I30:I36)</f>
        <v>0.33333333333333343</v>
      </c>
      <c r="E71" s="29">
        <f t="shared" si="0"/>
        <v>0.25</v>
      </c>
      <c r="F71" s="30">
        <f t="shared" si="1"/>
        <v>8.3333333333333356E-2</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0.27083333333333337</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0.33333333333333343</v>
      </c>
      <c r="E79" s="29">
        <f t="shared" ref="E79:E82" si="2">1/4</f>
        <v>0.25</v>
      </c>
      <c r="F79" s="30">
        <f>E79*D79</f>
        <v>8.3333333333333356E-2</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0.14583333333333337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0.20833333333333337</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YN8tbfw+d/wO4fIR8CUMrX4oF/0ISIQ/SasG8ZRQTtCaVsW/IJ//8jZASSGq5W0I70/llfsas6gIrM8cDUw1hw==" saltValue="k+ua8u718VGo+JGgwawZSQ=="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2026-01-21T20:55:43Z</dcterms:modified>
  <cp:category/>
  <cp:contentStatus/>
</cp:coreProperties>
</file>