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712BFEF0-ABA0-41DD-B774-1F23AAC1831B}" xr6:coauthVersionLast="47" xr6:coauthVersionMax="47" xr10:uidLastSave="{00000000-0000-0000-0000-000000000000}"/>
  <workbookProtection workbookAlgorithmName="SHA-512" workbookHashValue="L4dYj2QoeauhwMgzkRTAkochzfZW/q+ReM2qD25s0hdEKMtya3Bn5GNE2X3FlyWXnGG9ij3iMilidxKmHoekSw==" workbookSaltValue="BpYw7lbm0eWgbyu6q8BiSQ==" workbookSpinCount="100000" lockStructure="1"/>
  <bookViews>
    <workbookView xWindow="-120" yWindow="-120" windowWidth="20730" windowHeight="1104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F77" i="6"/>
  <c r="D82" i="6"/>
  <c r="F82" i="6" s="1"/>
  <c r="D81" i="6"/>
  <c r="F81" i="6" s="1"/>
  <c r="D80" i="6"/>
  <c r="F80" i="6" s="1"/>
  <c r="D78" i="6"/>
  <c r="F78" i="6" s="1"/>
  <c r="D77" i="6"/>
  <c r="D79" i="5" l="1"/>
  <c r="F79" i="5" s="1"/>
  <c r="E78" i="5"/>
  <c r="E79" i="5"/>
  <c r="E80" i="5"/>
  <c r="E81" i="5"/>
  <c r="E82" i="5"/>
  <c r="E77" i="5"/>
  <c r="D82" i="5"/>
  <c r="F82" i="5" s="1"/>
  <c r="D81" i="5"/>
  <c r="F81" i="5" s="1"/>
  <c r="D80" i="5"/>
  <c r="F80" i="5" s="1"/>
  <c r="D78" i="5"/>
  <c r="F78" i="5" s="1"/>
  <c r="D77" i="5"/>
  <c r="F77" i="5" s="1"/>
  <c r="D72" i="5"/>
  <c r="F72" i="5" s="1"/>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<sst xmlns="http://schemas.openxmlformats.org/spreadsheetml/2006/main" count="1553" uniqueCount="553">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</sst>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0.67708333333333326</c:v>
                </c:pt>
                <c:pt idx="1">
                  <c:v>0.36458333333333331</c:v>
                </c:pt>
                <c:pt idx="2">
                  <c:v>0.38888888888888884</c:v>
                </c:pt>
                <c:pt idx="3">
                  <c:v>6.25E-2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0.46875</c:v>
                </c:pt>
                <c:pt idx="1">
                  <c:v>0.20833333333333331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0.16666666666666666</c:v>
                </c:pt>
                <c:pt idx="1">
                  <c:v>0.19791666666666666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6.25E-2</c:v>
                </c:pt>
                <c:pt idx="1">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7.06713780918727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4.1666666666666664E-2</c:v>
                </c:pt>
                <c:pt idx="1">
                  <c:v>0.16666666666666666</c:v>
                </c:pt>
                <c:pt idx="2">
                  <c:v>6.25E-2</c:v>
                </c:pt>
                <c:pt idx="3">
                  <c:v>8.3333333333333329E-2</c:v>
                </c:pt>
                <c:pt idx="4">
                  <c:v>0</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0.16666666666666666</c:v>
                </c:pt>
                <c:pt idx="1">
                  <c:v>0</c:v>
                </c:pt>
                <c:pt idx="2">
                  <c:v>0</c:v>
                </c:pt>
                <c:pt idx="3">
                  <c:v>0</c:v>
                </c:pt>
                <c:pt idx="4">
                  <c:v>0</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c:v>
                </c:pt>
                <c:pt idx="1">
                  <c:v>0</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A4FD3DBF-81E8-4D6C-BE97-DC0A584BB80D}">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0682F3B0-5FFB-46CD-BE47-0A7D807F5B32}">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384DD8A4-606A-4F01-B84A-4983B46E8D70}">
  <we:reference id="fec8cd06-e196-406e-9d91-968ed4694b81" version="3.0.0.0" store="EXCatalog" storeType="EXCatalog"/>
  <we:alternateReferences>
    <we:reference id="WA104376997" version="3.0.0.0" store="" storeType="OMEX"/>
  </we:alternateReferences>
  <we:properties>
    <we:property name="UniqueID" value="&quot;20260211769028934436&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topLeftCell="B9"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54</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9O+m8XphAs1cBBpwK8i+dS6heBh/MOvCLI9C9OHhdwvOwz6SruvQHrOEgIlqD/VEZ0xhoguAN4z02iT2+kQj8Q==" saltValue="r9aaPZa5Y2tciIU4sfad/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 DESARROLLO TERRITORIAL Y PARTICIPACIÓN CIUDADANA</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0.67708333333333326</v>
      </c>
      <c r="F18" s="38">
        <f>E18*D18</f>
        <v>0.16927083333333331</v>
      </c>
      <c r="J18" s="37"/>
    </row>
    <row r="19" spans="1:10" ht="24" customHeight="1" x14ac:dyDescent="0.25">
      <c r="A19" s="40"/>
      <c r="B19" s="58" t="s">
        <v>15</v>
      </c>
      <c r="C19" s="61">
        <v>2</v>
      </c>
      <c r="D19" s="54">
        <v>0.25</v>
      </c>
      <c r="E19" s="54">
        <f>'B. Resultado por dimensiones'!G23</f>
        <v>0.36458333333333331</v>
      </c>
      <c r="F19" s="38">
        <f>E19*D19</f>
        <v>9.1145833333333329E-2</v>
      </c>
      <c r="J19" s="37"/>
    </row>
    <row r="20" spans="1:10" ht="25.5" customHeight="1" x14ac:dyDescent="0.25">
      <c r="A20" s="40"/>
      <c r="B20" s="58" t="s">
        <v>18</v>
      </c>
      <c r="C20" s="61">
        <v>3</v>
      </c>
      <c r="D20" s="54">
        <v>0.25</v>
      </c>
      <c r="E20" s="54">
        <f>'B. Resultado por dimensiones'!G31</f>
        <v>0.38888888888888884</v>
      </c>
      <c r="F20" s="38">
        <f>E20*D20</f>
        <v>9.722222222222221E-2</v>
      </c>
      <c r="J20" s="37"/>
    </row>
    <row r="21" spans="1:10" ht="24.75" customHeight="1" thickBot="1" x14ac:dyDescent="0.3">
      <c r="A21" s="40"/>
      <c r="B21" s="59" t="s">
        <v>21</v>
      </c>
      <c r="C21" s="62">
        <v>4</v>
      </c>
      <c r="D21" s="60">
        <v>0.25</v>
      </c>
      <c r="E21" s="60">
        <f>'B. Resultado por dimensiones'!G37</f>
        <v>6.25E-2</v>
      </c>
      <c r="F21" s="39">
        <f>E21*D21</f>
        <v>1.5625E-2</v>
      </c>
      <c r="J21" s="37"/>
    </row>
    <row r="22" spans="1:10" ht="22.5" customHeight="1" thickBot="1" x14ac:dyDescent="0.3">
      <c r="A22" s="40"/>
      <c r="B22" s="107" t="s">
        <v>36</v>
      </c>
      <c r="C22" s="188" t="s">
        <v>37</v>
      </c>
      <c r="D22" s="189"/>
      <c r="E22" s="189"/>
      <c r="F22" s="108">
        <f>SUM(F18:F21)</f>
        <v>0.37326388888888884</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5WLO8NvGvwS1yESqgHRaW5BTbtol5Asq79YbK50vfbJ94T25ir3W6ayZjnO52m/LniFXf8Mp/khVITXAlDHgcw==" saltValue="FZP3oExXE+dZavfPc4rtU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ssDfis2jxmV0oEo6/TAfv5IiU8PjqNRY0Zmh0SWYgmjvTL7LJHLsOThRT3uF0rUMiKV7Oypz/uoxWWSQveDLYg==" saltValue="LPU2rYaUv87sKkFmH2wJk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15"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DESARROLLO TERRITORIAL Y PARTICIPACIÓN CIUDADANA</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0.9375</v>
      </c>
      <c r="G14" s="50">
        <f>E14*F14</f>
        <v>0.46875</v>
      </c>
      <c r="J14" s="37"/>
    </row>
    <row r="15" spans="1:10" ht="37.5" customHeight="1" x14ac:dyDescent="0.25">
      <c r="A15" s="40"/>
      <c r="B15" s="202"/>
      <c r="C15" s="45">
        <v>2</v>
      </c>
      <c r="D15" s="45" t="s">
        <v>75</v>
      </c>
      <c r="E15" s="46">
        <v>0.5</v>
      </c>
      <c r="F15" s="46">
        <f>'C. Entorno institucional'!F52</f>
        <v>0.41666666666666663</v>
      </c>
      <c r="G15" s="50">
        <f>F15*E15</f>
        <v>0.20833333333333331</v>
      </c>
      <c r="J15" s="37"/>
    </row>
    <row r="16" spans="1:10" ht="37.5" customHeight="1" thickBot="1" x14ac:dyDescent="0.3">
      <c r="A16" s="40"/>
      <c r="B16" s="203"/>
      <c r="C16" s="51" t="s">
        <v>76</v>
      </c>
      <c r="D16" s="204" t="s">
        <v>77</v>
      </c>
      <c r="E16" s="205"/>
      <c r="F16" s="205"/>
      <c r="G16" s="52">
        <f>SUM(G14:G15)</f>
        <v>0.67708333333333326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0.33333333333333331</v>
      </c>
      <c r="G21" s="50">
        <f t="shared" ref="G21:G22" si="0">F21*E21</f>
        <v>0.16666666666666666</v>
      </c>
      <c r="J21" s="37"/>
    </row>
    <row r="22" spans="1:10" ht="36.75" customHeight="1" x14ac:dyDescent="0.25">
      <c r="A22" s="40"/>
      <c r="B22" s="202"/>
      <c r="C22" s="45">
        <v>2</v>
      </c>
      <c r="D22" s="45" t="s">
        <v>79</v>
      </c>
      <c r="E22" s="46">
        <v>0.5</v>
      </c>
      <c r="F22" s="46">
        <f>'D. Infraestructura'!F83</f>
        <v>0.39583333333333331</v>
      </c>
      <c r="G22" s="50">
        <f t="shared" si="0"/>
        <v>0.19791666666666666</v>
      </c>
      <c r="J22" s="37"/>
    </row>
    <row r="23" spans="1:10" ht="36.75" customHeight="1" thickBot="1" x14ac:dyDescent="0.3">
      <c r="A23" s="40"/>
      <c r="B23" s="203"/>
      <c r="C23" s="51" t="s">
        <v>76</v>
      </c>
      <c r="D23" s="204" t="s">
        <v>80</v>
      </c>
      <c r="E23" s="205"/>
      <c r="F23" s="205"/>
      <c r="G23" s="52">
        <f>SUM(G21:G22)</f>
        <v>0.36458333333333331</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0.33333333333333331</v>
      </c>
      <c r="G28" s="50">
        <f t="shared" ref="G28:G29" si="2">F28*E28</f>
        <v>0.1111111111111111</v>
      </c>
      <c r="J28" s="37"/>
    </row>
    <row r="29" spans="1:10" ht="37.5" customHeight="1" x14ac:dyDescent="0.25">
      <c r="A29" s="40"/>
      <c r="B29" s="202"/>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83</v>
      </c>
      <c r="E30" s="46">
        <f>1/3</f>
        <v>0.33333333333333331</v>
      </c>
      <c r="F30" s="46">
        <f>'E. Metodología estadística'!F99</f>
        <v>0.5</v>
      </c>
      <c r="G30" s="50">
        <f>F30*E30</f>
        <v>0.16666666666666666</v>
      </c>
      <c r="J30" s="37"/>
    </row>
    <row r="31" spans="1:10" ht="37.5" customHeight="1" thickBot="1" x14ac:dyDescent="0.3">
      <c r="A31" s="40"/>
      <c r="B31" s="208"/>
      <c r="C31" s="51" t="s">
        <v>76</v>
      </c>
      <c r="D31" s="204" t="s">
        <v>84</v>
      </c>
      <c r="E31" s="209"/>
      <c r="F31" s="209"/>
      <c r="G31" s="52">
        <f>SUM(G28:G30)</f>
        <v>0.38888888888888884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0.125</v>
      </c>
      <c r="G35" s="50">
        <f t="shared" ref="G35:G36" si="4">F35*E35</f>
        <v>6.25E-2</v>
      </c>
      <c r="J35" s="37"/>
    </row>
    <row r="36" spans="1:10" ht="36" customHeight="1" x14ac:dyDescent="0.25">
      <c r="A36" s="40"/>
      <c r="B36" s="202"/>
      <c r="C36" s="45">
        <v>2</v>
      </c>
      <c r="D36" s="45" t="s">
        <v>86</v>
      </c>
      <c r="E36" s="46">
        <f t="shared" si="3"/>
        <v>0.5</v>
      </c>
      <c r="F36" s="46">
        <f>'F. Accesibilidad y uso'!F83</f>
        <v>0</v>
      </c>
      <c r="G36" s="50">
        <f t="shared" si="4"/>
        <v>0</v>
      </c>
      <c r="J36" s="37"/>
    </row>
    <row r="37" spans="1:10" ht="36" customHeight="1" thickBot="1" x14ac:dyDescent="0.3">
      <c r="A37" s="40"/>
      <c r="B37" s="203"/>
      <c r="C37" s="51" t="s">
        <v>76</v>
      </c>
      <c r="D37" s="204" t="s">
        <v>87</v>
      </c>
      <c r="E37" s="205"/>
      <c r="F37" s="205"/>
      <c r="G37" s="52">
        <f>SUM(G35:G36)</f>
        <v>6.25E-2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xJGO5a/IrEaTmIWVwfnW+rHIUDhzzIN3vqGts0WGH1WIMEjLbpWifmg8iDokbOeMmJ/Qk2pl31TRH/Mu4reW4Q==" saltValue="NO4fbN3bv+Mx8ZIlCHmPlg=="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50" zoomScaleNormal="55" zoomScaleSheetLayoutView="100" workbookViewId="0">
      <selection activeCell="D49" sqref="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107</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107</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t="s">
        <v>107</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t="s">
        <v>107</v>
      </c>
      <c r="E20" s="145">
        <v>49</v>
      </c>
      <c r="F20" s="128" t="s">
        <v>101</v>
      </c>
      <c r="G20" s="128" t="s">
        <v>102</v>
      </c>
      <c r="H20" s="128" t="s">
        <v>103</v>
      </c>
      <c r="I20" s="129">
        <v>0.25</v>
      </c>
      <c r="J20" s="121">
        <v>0.25</v>
      </c>
      <c r="K20" s="129">
        <v>6.25E-2</v>
      </c>
      <c r="M20" s="37"/>
    </row>
    <row r="21" spans="1:13" ht="14.25" hidden="1" customHeight="1" x14ac:dyDescent="0.25">
      <c r="A21" s="40"/>
      <c r="B21" s="130" t="s">
        <v>121</v>
      </c>
      <c r="C21" s="126" t="s">
        <v>122</v>
      </c>
      <c r="D21" s="127" t="s">
        <v>107</v>
      </c>
      <c r="E21" s="145">
        <v>51</v>
      </c>
      <c r="F21" s="128" t="s">
        <v>101</v>
      </c>
      <c r="G21" s="128" t="s">
        <v>102</v>
      </c>
      <c r="H21" s="128" t="s">
        <v>103</v>
      </c>
      <c r="I21" s="129">
        <v>0.25</v>
      </c>
      <c r="J21" s="121">
        <v>0.25</v>
      </c>
      <c r="K21" s="129">
        <v>6.25E-2</v>
      </c>
      <c r="M21" s="37"/>
    </row>
    <row r="22" spans="1:13" ht="14.25" hidden="1" customHeight="1" x14ac:dyDescent="0.25">
      <c r="A22" s="40"/>
      <c r="B22" s="130" t="s">
        <v>123</v>
      </c>
      <c r="C22" s="126" t="s">
        <v>124</v>
      </c>
      <c r="D22" s="127" t="s">
        <v>107</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t="s">
        <v>128</v>
      </c>
      <c r="E27" s="145">
        <v>62</v>
      </c>
      <c r="F27" s="128" t="s">
        <v>101</v>
      </c>
      <c r="G27" s="128" t="s">
        <v>75</v>
      </c>
      <c r="H27" s="128" t="s">
        <v>103</v>
      </c>
      <c r="I27" s="129">
        <v>0</v>
      </c>
      <c r="J27" s="121">
        <v>0.33</v>
      </c>
      <c r="K27" s="129">
        <v>0</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t="s">
        <v>128</v>
      </c>
      <c r="E34" s="145">
        <v>80</v>
      </c>
      <c r="F34" s="128" t="s">
        <v>101</v>
      </c>
      <c r="G34" s="128" t="s">
        <v>75</v>
      </c>
      <c r="H34" s="128" t="s">
        <v>103</v>
      </c>
      <c r="I34" s="129">
        <v>1</v>
      </c>
      <c r="J34" s="121">
        <v>0.33</v>
      </c>
      <c r="K34" s="129">
        <v>0.33</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1</v>
      </c>
      <c r="E43" s="20">
        <v>0.25</v>
      </c>
      <c r="F43" s="21">
        <f>E43*D43</f>
        <v>0.25</v>
      </c>
      <c r="M43" s="37"/>
    </row>
    <row r="44" spans="1:13" ht="27.75" customHeight="1" thickBot="1" x14ac:dyDescent="0.3">
      <c r="A44" s="40"/>
      <c r="C44" s="22" t="s">
        <v>161</v>
      </c>
      <c r="D44" s="23">
        <f>SUM(I19:I23)</f>
        <v>0.75</v>
      </c>
      <c r="E44" s="23">
        <v>0.25</v>
      </c>
      <c r="F44" s="24">
        <f>E44*D44</f>
        <v>0.1875</v>
      </c>
      <c r="M44" s="37"/>
    </row>
    <row r="45" spans="1:13" ht="25.5" customHeight="1" thickBot="1" x14ac:dyDescent="0.3">
      <c r="A45" s="40"/>
      <c r="C45" s="220" t="s">
        <v>162</v>
      </c>
      <c r="D45" s="221"/>
      <c r="E45" s="222"/>
      <c r="F45" s="25">
        <f>SUM(F41:F44)</f>
        <v>0.9375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v>
      </c>
      <c r="E49" s="29">
        <f t="shared" ref="E49:E51" si="0">1/3</f>
        <v>0.33333333333333331</v>
      </c>
      <c r="F49" s="30">
        <f t="shared" ref="F49:F51" si="1">E49*D49</f>
        <v>0</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1</v>
      </c>
      <c r="E51" s="29">
        <f t="shared" si="0"/>
        <v>0.33333333333333331</v>
      </c>
      <c r="F51" s="30">
        <f t="shared" si="1"/>
        <v>0.33333333333333331</v>
      </c>
      <c r="M51" s="37"/>
    </row>
    <row r="52" spans="1:13" ht="26.25" customHeight="1" thickBot="1" x14ac:dyDescent="0.3">
      <c r="A52" s="40"/>
      <c r="C52" s="214" t="s">
        <v>162</v>
      </c>
      <c r="D52" s="215"/>
      <c r="E52" s="216"/>
      <c r="F52" s="31">
        <f>SUM(F49:F51)</f>
        <v>0.41666666666666663</v>
      </c>
      <c r="M52" s="37"/>
    </row>
    <row r="53" spans="1:13" ht="14.25" customHeight="1" thickBot="1" x14ac:dyDescent="0.3">
      <c r="A53" s="40"/>
      <c r="M53" s="37"/>
    </row>
    <row r="54" spans="1:13" ht="27.75" customHeight="1" thickBot="1" x14ac:dyDescent="0.3">
      <c r="A54" s="40"/>
      <c r="C54" s="211" t="s">
        <v>168</v>
      </c>
      <c r="D54" s="212"/>
      <c r="E54" s="213"/>
      <c r="F54" s="32">
        <f>(F45*50%)+(F52*50%)</f>
        <v>0.67708333333333326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ae+FY5e/Sh8bKB/toxb240pcUTPu43o3zl2gF3umDytNbNocf9hX4VN51jYOuPWQSgtHfwHIEucKHiHuzEGvUg==" saltValue="kw10SJ+GoMkmtIKEZuhak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9"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1</v>
      </c>
      <c r="J12" s="143">
        <v>0.33333333333333331</v>
      </c>
      <c r="K12" s="129">
        <v>0.33333333333333331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4.25" hidden="1" customHeight="1" x14ac:dyDescent="0.25">
      <c r="A29" s="40"/>
      <c r="B29" s="125" t="s">
        <v>205</v>
      </c>
      <c r="C29" s="126" t="s">
        <v>206</v>
      </c>
      <c r="D29" s="127"/>
      <c r="E29" s="145">
        <v>105</v>
      </c>
      <c r="F29" s="128" t="s">
        <v>15</v>
      </c>
      <c r="G29" s="128" t="s">
        <v>172</v>
      </c>
      <c r="H29" s="128" t="s">
        <v>103</v>
      </c>
      <c r="I29" s="129" t="s">
        <v>116</v>
      </c>
      <c r="J29" s="143">
        <v>0.33333333333333331</v>
      </c>
      <c r="K29" s="129" t="s">
        <v>116</v>
      </c>
      <c r="M29" s="37"/>
    </row>
    <row r="30" spans="1:13" ht="14.25" hidden="1" customHeight="1" x14ac:dyDescent="0.25">
      <c r="A30" s="40"/>
      <c r="B30" s="137" t="s">
        <v>207</v>
      </c>
      <c r="C30" s="126" t="s">
        <v>208</v>
      </c>
      <c r="D30" s="127" t="s">
        <v>128</v>
      </c>
      <c r="E30" s="145">
        <v>106</v>
      </c>
      <c r="F30" s="128" t="s">
        <v>15</v>
      </c>
      <c r="G30" s="128" t="s">
        <v>172</v>
      </c>
      <c r="H30" s="128" t="s">
        <v>103</v>
      </c>
      <c r="I30" s="129">
        <v>0</v>
      </c>
      <c r="J30" s="143">
        <v>0.33333333333333331</v>
      </c>
      <c r="K30" s="131">
        <v>0</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t="s">
        <v>107</v>
      </c>
      <c r="E34" s="145">
        <v>140</v>
      </c>
      <c r="F34" s="128" t="s">
        <v>15</v>
      </c>
      <c r="G34" s="128" t="s">
        <v>211</v>
      </c>
      <c r="H34" s="128" t="s">
        <v>103</v>
      </c>
      <c r="I34" s="129">
        <v>0.25</v>
      </c>
      <c r="J34" s="149">
        <v>0.16666666666666671</v>
      </c>
      <c r="K34" s="129">
        <v>4.1666666666666657E-2</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t="s">
        <v>128</v>
      </c>
      <c r="E37" s="145">
        <v>143</v>
      </c>
      <c r="F37" s="128" t="s">
        <v>15</v>
      </c>
      <c r="G37" s="128" t="s">
        <v>211</v>
      </c>
      <c r="H37" s="128" t="s">
        <v>103</v>
      </c>
      <c r="I37" s="129">
        <v>1</v>
      </c>
      <c r="J37" s="149">
        <v>0.16666666666666671</v>
      </c>
      <c r="K37" s="129">
        <v>0.16666666666666671</v>
      </c>
      <c r="M37" s="37"/>
    </row>
    <row r="38" spans="1:13" ht="14.25" hidden="1" customHeight="1" x14ac:dyDescent="0.25">
      <c r="A38" s="40"/>
      <c r="B38" s="130" t="s">
        <v>224</v>
      </c>
      <c r="C38" s="126" t="s">
        <v>225</v>
      </c>
      <c r="D38" s="127"/>
      <c r="E38" s="145">
        <v>144</v>
      </c>
      <c r="F38" s="128" t="s">
        <v>15</v>
      </c>
      <c r="G38" s="128" t="s">
        <v>211</v>
      </c>
      <c r="H38" s="128" t="s">
        <v>103</v>
      </c>
      <c r="I38" s="129" t="s">
        <v>116</v>
      </c>
      <c r="J38" s="149">
        <v>0.16666666666666671</v>
      </c>
      <c r="K38" s="129" t="s">
        <v>116</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t="s">
        <v>128</v>
      </c>
      <c r="E42" s="145">
        <v>148</v>
      </c>
      <c r="F42" s="128" t="s">
        <v>15</v>
      </c>
      <c r="G42" s="128" t="s">
        <v>211</v>
      </c>
      <c r="H42" s="128" t="s">
        <v>103</v>
      </c>
      <c r="I42" s="129">
        <v>0.5</v>
      </c>
      <c r="J42" s="149">
        <v>0.16666666666666671</v>
      </c>
      <c r="K42" s="129">
        <v>8.3333333333333329E-2</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0</v>
      </c>
      <c r="E54" s="145">
        <v>160</v>
      </c>
      <c r="F54" s="128" t="s">
        <v>15</v>
      </c>
      <c r="G54" s="128" t="s">
        <v>211</v>
      </c>
      <c r="H54" s="128" t="s">
        <v>103</v>
      </c>
      <c r="I54" s="129">
        <v>0</v>
      </c>
      <c r="J54" s="149">
        <v>0.16666666666666671</v>
      </c>
      <c r="K54" s="129">
        <v>0</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t="s">
        <v>128</v>
      </c>
      <c r="E61" s="145">
        <v>167</v>
      </c>
      <c r="F61" s="128" t="s">
        <v>15</v>
      </c>
      <c r="G61" s="128" t="s">
        <v>211</v>
      </c>
      <c r="H61" s="128" t="s">
        <v>103</v>
      </c>
      <c r="I61" s="129">
        <v>0.25</v>
      </c>
      <c r="J61" s="149">
        <v>0.16666666666666671</v>
      </c>
      <c r="K61" s="129">
        <v>4.1666666666666657E-2</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3</v>
      </c>
      <c r="E63" s="147">
        <v>524</v>
      </c>
      <c r="F63" s="122" t="s">
        <v>15</v>
      </c>
      <c r="G63" s="122" t="s">
        <v>211</v>
      </c>
      <c r="H63" s="122" t="s">
        <v>103</v>
      </c>
      <c r="I63" s="123">
        <v>0.375</v>
      </c>
      <c r="J63" s="152">
        <v>0.16666666666666671</v>
      </c>
      <c r="K63" s="123">
        <v>6.25E-2</v>
      </c>
      <c r="M63" s="37"/>
    </row>
    <row r="64" spans="1:13" ht="15.75"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0</v>
      </c>
      <c r="E71" s="29">
        <f t="shared" ref="E71:E72" si="0">1/3</f>
        <v>0.33333333333333331</v>
      </c>
      <c r="F71" s="30">
        <f>E71*D71</f>
        <v>0</v>
      </c>
      <c r="M71" s="37"/>
    </row>
    <row r="72" spans="1:13" ht="32.25" thickBot="1" x14ac:dyDescent="0.3">
      <c r="A72" s="40"/>
      <c r="C72" s="19" t="s">
        <v>280</v>
      </c>
      <c r="D72" s="20">
        <f>SUM(I29:I30)</f>
        <v>0</v>
      </c>
      <c r="E72" s="29">
        <f t="shared" si="0"/>
        <v>0.33333333333333331</v>
      </c>
      <c r="F72" s="30">
        <f>E72*D72</f>
        <v>0</v>
      </c>
      <c r="M72" s="37"/>
    </row>
    <row r="73" spans="1:13" ht="27" customHeight="1" thickBot="1" x14ac:dyDescent="0.3">
      <c r="A73" s="40"/>
      <c r="C73" s="220" t="s">
        <v>162</v>
      </c>
      <c r="D73" s="221"/>
      <c r="E73" s="222"/>
      <c r="F73" s="25">
        <f>SUM(F70:F72)</f>
        <v>0.33333333333333331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0.25</v>
      </c>
      <c r="E77" s="29">
        <f>1/6</f>
        <v>0.16666666666666666</v>
      </c>
      <c r="F77" s="30">
        <f>E77*D77</f>
        <v>4.1666666666666664E-2</v>
      </c>
      <c r="M77" s="37"/>
    </row>
    <row r="78" spans="1:13" ht="31.5" x14ac:dyDescent="0.25">
      <c r="A78" s="40"/>
      <c r="C78" s="19" t="s">
        <v>284</v>
      </c>
      <c r="D78" s="20">
        <f>SUM(I36:I39)</f>
        <v>1</v>
      </c>
      <c r="E78" s="29">
        <f t="shared" ref="E78:E82" si="1">1/6</f>
        <v>0.16666666666666666</v>
      </c>
      <c r="F78" s="30">
        <f t="shared" ref="F78:F82" si="2">E78*D78</f>
        <v>0.16666666666666666</v>
      </c>
      <c r="M78" s="37"/>
    </row>
    <row r="79" spans="1:13" ht="31.5" x14ac:dyDescent="0.25">
      <c r="A79" s="40"/>
      <c r="C79" s="19" t="s">
        <v>285</v>
      </c>
      <c r="D79" s="20">
        <f>I63</f>
        <v>0.375</v>
      </c>
      <c r="E79" s="29">
        <f t="shared" si="1"/>
        <v>0.16666666666666666</v>
      </c>
      <c r="F79" s="30">
        <f t="shared" si="2"/>
        <v>6.25E-2</v>
      </c>
      <c r="M79" s="37"/>
    </row>
    <row r="80" spans="1:13" ht="47.25" x14ac:dyDescent="0.25">
      <c r="A80" s="40"/>
      <c r="C80" s="19" t="s">
        <v>286</v>
      </c>
      <c r="D80" s="20">
        <f>SUM(I40:I44)</f>
        <v>0.5</v>
      </c>
      <c r="E80" s="29">
        <f t="shared" si="1"/>
        <v>0.16666666666666666</v>
      </c>
      <c r="F80" s="30">
        <f t="shared" si="2"/>
        <v>8.3333333333333329E-2</v>
      </c>
      <c r="M80" s="37"/>
    </row>
    <row r="81" spans="1:13" ht="47.25" x14ac:dyDescent="0.25">
      <c r="A81" s="40"/>
      <c r="C81" s="19" t="s">
        <v>287</v>
      </c>
      <c r="D81" s="20">
        <f>SUM(I45:I57)</f>
        <v>0</v>
      </c>
      <c r="E81" s="29">
        <f t="shared" si="1"/>
        <v>0.16666666666666666</v>
      </c>
      <c r="F81" s="30">
        <f t="shared" si="2"/>
        <v>0</v>
      </c>
      <c r="M81" s="37"/>
    </row>
    <row r="82" spans="1:13" ht="48" thickBot="1" x14ac:dyDescent="0.3">
      <c r="A82" s="40"/>
      <c r="C82" s="19" t="s">
        <v>288</v>
      </c>
      <c r="D82" s="20">
        <f>SUM(I58:I62)</f>
        <v>0.25</v>
      </c>
      <c r="E82" s="29">
        <f t="shared" si="1"/>
        <v>0.16666666666666666</v>
      </c>
      <c r="F82" s="30">
        <f t="shared" si="2"/>
        <v>4.1666666666666664E-2</v>
      </c>
      <c r="M82" s="37"/>
    </row>
    <row r="83" spans="1:13" ht="27" customHeight="1" thickBot="1" x14ac:dyDescent="0.3">
      <c r="A83" s="40"/>
      <c r="C83" s="214" t="s">
        <v>162</v>
      </c>
      <c r="D83" s="221"/>
      <c r="E83" s="222"/>
      <c r="F83" s="31">
        <f>SUM(F77:F82)</f>
        <v>0.39583333333333331</v>
      </c>
      <c r="M83" s="37"/>
    </row>
    <row r="84" spans="1:13" ht="14.25" customHeight="1" thickBot="1" x14ac:dyDescent="0.3">
      <c r="A84" s="40"/>
      <c r="M84" s="37"/>
    </row>
    <row r="85" spans="1:13" ht="28.5" customHeight="1" thickBot="1" x14ac:dyDescent="0.3">
      <c r="A85" s="40"/>
      <c r="C85" s="211" t="s">
        <v>168</v>
      </c>
      <c r="D85" s="221"/>
      <c r="E85" s="222"/>
      <c r="F85" s="76">
        <f>(F73*50%)+(F83*50%)</f>
        <v>0.36458333333333331</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OBs0lJx+5UwwhrfhiDdLhR72ktlzu4hCcLMw/bq6XeQDxIyPXFcIcTEED/z8f3pNwHHWbTPqEoDdKWb22+OHSw==" saltValue="jooBowsxWTIDj15r/FjJ/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0"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100</v>
      </c>
      <c r="E12" s="145">
        <v>171</v>
      </c>
      <c r="F12" s="120" t="s">
        <v>18</v>
      </c>
      <c r="G12" s="120" t="s">
        <v>295</v>
      </c>
      <c r="H12" s="120" t="s">
        <v>103</v>
      </c>
      <c r="I12" s="121">
        <v>1</v>
      </c>
      <c r="J12" s="143">
        <v>0.16666666666666671</v>
      </c>
      <c r="K12" s="121">
        <v>0.16666666666666671</v>
      </c>
      <c r="M12" s="99"/>
    </row>
    <row r="13" spans="1:13" ht="14.25" hidden="1" customHeight="1" x14ac:dyDescent="0.2">
      <c r="A13" s="68"/>
      <c r="B13" s="142" t="s">
        <v>296</v>
      </c>
      <c r="C13" s="141" t="s">
        <v>297</v>
      </c>
      <c r="D13" s="140" t="s">
        <v>89</v>
      </c>
      <c r="E13" s="145">
        <v>172</v>
      </c>
      <c r="F13" s="120" t="s">
        <v>18</v>
      </c>
      <c r="G13" s="120" t="s">
        <v>295</v>
      </c>
      <c r="H13" s="120" t="s">
        <v>103</v>
      </c>
      <c r="I13" s="144">
        <v>0</v>
      </c>
      <c r="J13" s="143">
        <v>0.16666666666666671</v>
      </c>
      <c r="K13" s="121">
        <v>0</v>
      </c>
      <c r="M13" s="99"/>
    </row>
    <row r="14" spans="1:13" ht="14.25" hidden="1" customHeight="1" x14ac:dyDescent="0.2">
      <c r="A14" s="68"/>
      <c r="B14" s="142" t="s">
        <v>298</v>
      </c>
      <c r="C14" s="141" t="s">
        <v>299</v>
      </c>
      <c r="D14" s="140" t="s">
        <v>89</v>
      </c>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t="s">
        <v>89</v>
      </c>
      <c r="E15" s="145">
        <v>174</v>
      </c>
      <c r="F15" s="120" t="s">
        <v>18</v>
      </c>
      <c r="G15" s="120" t="s">
        <v>295</v>
      </c>
      <c r="H15" s="120" t="s">
        <v>103</v>
      </c>
      <c r="I15" s="144">
        <v>0</v>
      </c>
      <c r="J15" s="143">
        <v>0.16666666666666671</v>
      </c>
      <c r="K15" s="121">
        <v>0</v>
      </c>
      <c r="M15" s="99"/>
    </row>
    <row r="16" spans="1:13" ht="14.25" hidden="1" customHeight="1" x14ac:dyDescent="0.2">
      <c r="A16" s="68"/>
      <c r="B16" s="142" t="s">
        <v>302</v>
      </c>
      <c r="C16" s="141" t="s">
        <v>303</v>
      </c>
      <c r="D16" s="140" t="s">
        <v>89</v>
      </c>
      <c r="E16" s="145">
        <v>175</v>
      </c>
      <c r="F16" s="120" t="s">
        <v>18</v>
      </c>
      <c r="G16" s="120" t="s">
        <v>295</v>
      </c>
      <c r="H16" s="120" t="s">
        <v>103</v>
      </c>
      <c r="I16" s="144">
        <v>0</v>
      </c>
      <c r="J16" s="143">
        <v>0.16666666666666671</v>
      </c>
      <c r="K16" s="121">
        <v>0</v>
      </c>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c r="E21" s="145">
        <v>217</v>
      </c>
      <c r="F21" s="128" t="s">
        <v>18</v>
      </c>
      <c r="G21" s="128" t="s">
        <v>295</v>
      </c>
      <c r="H21" s="128" t="s">
        <v>103</v>
      </c>
      <c r="I21" s="129" t="s">
        <v>116</v>
      </c>
      <c r="J21" s="149">
        <v>0.16666666666666671</v>
      </c>
      <c r="K21" s="129" t="s">
        <v>116</v>
      </c>
      <c r="M21" s="99"/>
    </row>
    <row r="22" spans="1:13" ht="14.25" hidden="1" customHeight="1" x14ac:dyDescent="0.2">
      <c r="A22" s="68"/>
      <c r="B22" s="137" t="s">
        <v>314</v>
      </c>
      <c r="C22" s="126" t="s">
        <v>315</v>
      </c>
      <c r="D22" s="127" t="s">
        <v>128</v>
      </c>
      <c r="E22" s="145">
        <v>218</v>
      </c>
      <c r="F22" s="128" t="s">
        <v>18</v>
      </c>
      <c r="G22" s="128" t="s">
        <v>295</v>
      </c>
      <c r="H22" s="128" t="s">
        <v>103</v>
      </c>
      <c r="I22" s="129">
        <v>0</v>
      </c>
      <c r="J22" s="149">
        <v>0.16666666666666671</v>
      </c>
      <c r="K22" s="129">
        <v>0</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t="s">
        <v>128</v>
      </c>
      <c r="E25" s="145">
        <v>232</v>
      </c>
      <c r="F25" s="128" t="s">
        <v>18</v>
      </c>
      <c r="G25" s="128" t="s">
        <v>295</v>
      </c>
      <c r="H25" s="128" t="s">
        <v>103</v>
      </c>
      <c r="I25" s="129">
        <v>0.5</v>
      </c>
      <c r="J25" s="149">
        <v>0.16666666666666671</v>
      </c>
      <c r="K25" s="131">
        <v>8.3333333333333329E-2</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t="s">
        <v>128</v>
      </c>
      <c r="E31" s="145">
        <v>239</v>
      </c>
      <c r="F31" s="128" t="s">
        <v>18</v>
      </c>
      <c r="G31" s="128" t="s">
        <v>295</v>
      </c>
      <c r="H31" s="128" t="s">
        <v>103</v>
      </c>
      <c r="I31" s="129">
        <v>0.5</v>
      </c>
      <c r="J31" s="149">
        <v>0.16666666666666671</v>
      </c>
      <c r="K31" s="131">
        <v>8.3333333333333329E-2</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128</v>
      </c>
      <c r="E34" s="145">
        <v>243</v>
      </c>
      <c r="F34" s="128" t="s">
        <v>18</v>
      </c>
      <c r="G34" s="128" t="s">
        <v>82</v>
      </c>
      <c r="H34" s="128" t="s">
        <v>103</v>
      </c>
      <c r="I34" s="129">
        <v>0.5</v>
      </c>
      <c r="J34" s="143">
        <v>0.33333333333333331</v>
      </c>
      <c r="K34" s="131">
        <v>0.16666666666666671</v>
      </c>
      <c r="M34" s="99"/>
    </row>
    <row r="35" spans="1:13" ht="14.2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4.25" hidden="1" customHeight="1" x14ac:dyDescent="0.2">
      <c r="A36" s="68"/>
      <c r="B36" s="130" t="s">
        <v>342</v>
      </c>
      <c r="C36" s="126" t="s">
        <v>343</v>
      </c>
      <c r="D36" s="127" t="s">
        <v>107</v>
      </c>
      <c r="E36" s="145">
        <v>245</v>
      </c>
      <c r="F36" s="128" t="s">
        <v>18</v>
      </c>
      <c r="G36" s="128" t="s">
        <v>82</v>
      </c>
      <c r="H36" s="128" t="s">
        <v>103</v>
      </c>
      <c r="I36" s="129">
        <v>0.5</v>
      </c>
      <c r="J36" s="143">
        <v>0.33333333333333331</v>
      </c>
      <c r="K36" s="131">
        <v>0.16666666666666671</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t="s">
        <v>128</v>
      </c>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t="s">
        <v>128</v>
      </c>
      <c r="E55" s="145">
        <v>315</v>
      </c>
      <c r="F55" s="128" t="s">
        <v>18</v>
      </c>
      <c r="G55" s="128" t="s">
        <v>380</v>
      </c>
      <c r="H55" s="128" t="s">
        <v>103</v>
      </c>
      <c r="I55" s="129">
        <v>1</v>
      </c>
      <c r="J55" s="143">
        <v>0.33333333333333331</v>
      </c>
      <c r="K55" s="131">
        <v>0.33333333333333331</v>
      </c>
      <c r="M55" s="99"/>
    </row>
    <row r="56" spans="1:13" ht="14.25" hidden="1" customHeight="1" x14ac:dyDescent="0.2">
      <c r="A56" s="68"/>
      <c r="B56" s="137" t="s">
        <v>381</v>
      </c>
      <c r="C56" s="126" t="s">
        <v>382</v>
      </c>
      <c r="D56" s="127"/>
      <c r="E56" s="145">
        <v>325</v>
      </c>
      <c r="F56" s="128" t="s">
        <v>18</v>
      </c>
      <c r="G56" s="128" t="s">
        <v>380</v>
      </c>
      <c r="H56" s="128" t="s">
        <v>103</v>
      </c>
      <c r="I56" s="129" t="s">
        <v>116</v>
      </c>
      <c r="J56" s="143">
        <v>0.33333333333333331</v>
      </c>
      <c r="K56" s="131" t="s">
        <v>116</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128</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t="s">
        <v>107</v>
      </c>
      <c r="E72" s="145">
        <v>356</v>
      </c>
      <c r="F72" s="128" t="s">
        <v>18</v>
      </c>
      <c r="G72" s="128" t="s">
        <v>380</v>
      </c>
      <c r="H72" s="128" t="s">
        <v>103</v>
      </c>
      <c r="I72" s="129">
        <v>0</v>
      </c>
      <c r="J72" s="143">
        <v>0.33333333333333331</v>
      </c>
      <c r="K72" s="131">
        <v>0</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1</v>
      </c>
      <c r="E77" s="102">
        <f t="shared" ref="E77:E82" si="0">1/6</f>
        <v>0.16666666666666666</v>
      </c>
      <c r="F77" s="103">
        <f>E77*D77</f>
        <v>0.16666666666666666</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0</v>
      </c>
      <c r="E81" s="102">
        <f t="shared" si="0"/>
        <v>0.16666666666666666</v>
      </c>
      <c r="F81" s="103">
        <f t="shared" si="1"/>
        <v>0</v>
      </c>
      <c r="M81" s="99"/>
    </row>
    <row r="82" spans="1:13" ht="26.25" customHeight="1" thickBot="1" x14ac:dyDescent="0.25">
      <c r="A82" s="68"/>
      <c r="C82" s="19" t="s">
        <v>422</v>
      </c>
      <c r="D82" s="10">
        <f>SUM(I23:I33)</f>
        <v>1</v>
      </c>
      <c r="E82" s="102">
        <f t="shared" si="0"/>
        <v>0.16666666666666666</v>
      </c>
      <c r="F82" s="103">
        <f t="shared" si="1"/>
        <v>0.16666666666666666</v>
      </c>
      <c r="M82" s="99"/>
    </row>
    <row r="83" spans="1:13" ht="26.25" customHeight="1" thickBot="1" x14ac:dyDescent="0.25">
      <c r="A83" s="68"/>
      <c r="C83" s="220" t="s">
        <v>162</v>
      </c>
      <c r="D83" s="227"/>
      <c r="E83" s="228"/>
      <c r="F83" s="25">
        <f>SUM(F77:F82)</f>
        <v>0.33333333333333331</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4" t="s">
        <v>162</v>
      </c>
      <c r="D91" s="227"/>
      <c r="E91" s="228"/>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v>
      </c>
      <c r="E98" s="118">
        <f t="shared" si="5"/>
        <v>0.33333333333333331</v>
      </c>
      <c r="F98" s="119">
        <f>E98*D98</f>
        <v>0</v>
      </c>
      <c r="M98" s="99"/>
    </row>
    <row r="99" spans="1:13" ht="27" customHeight="1" thickBot="1" x14ac:dyDescent="0.25">
      <c r="A99" s="68"/>
      <c r="C99" s="229" t="s">
        <v>162</v>
      </c>
      <c r="D99" s="230"/>
      <c r="E99" s="231"/>
      <c r="F99" s="109">
        <f>SUM(F96:F98)</f>
        <v>0.5</v>
      </c>
      <c r="M99" s="99"/>
    </row>
    <row r="100" spans="1:13" ht="14.25" customHeight="1" thickBot="1" x14ac:dyDescent="0.25">
      <c r="A100" s="68"/>
      <c r="M100" s="99"/>
    </row>
    <row r="101" spans="1:13" ht="29.25" customHeight="1" thickBot="1" x14ac:dyDescent="0.25">
      <c r="A101" s="68"/>
      <c r="C101" s="211" t="s">
        <v>168</v>
      </c>
      <c r="D101" s="227"/>
      <c r="E101" s="228"/>
      <c r="F101" s="76">
        <f>(F83*(1/3))+(F91*(1/3)+(F99*(1/3)))</f>
        <v>0.3888888888888889</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pIvkI+cjfKLLQ75cYK3XAc+Gw/Enx9YMROhrY4XHqECyWH2IlspodoDuOLSdO9RNUtFPzme5E6zXPJqcTbKCjQ==" saltValue="I1ZI6QP5+ZNIrkhiLaMizw=="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66" zoomScaleNormal="100" zoomScaleSheetLayoutView="100" workbookViewId="0">
      <selection activeCell="D79" sqref="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107</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c r="E17" s="145">
        <v>393</v>
      </c>
      <c r="F17" s="128" t="s">
        <v>21</v>
      </c>
      <c r="G17" s="128" t="s">
        <v>85</v>
      </c>
      <c r="H17" s="128" t="s">
        <v>103</v>
      </c>
      <c r="I17" s="129" t="s">
        <v>116</v>
      </c>
      <c r="J17" s="143">
        <v>0.25</v>
      </c>
      <c r="K17" s="129" t="s">
        <v>116</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c r="E21" s="145">
        <v>401</v>
      </c>
      <c r="F21" s="128" t="s">
        <v>21</v>
      </c>
      <c r="G21" s="128" t="s">
        <v>85</v>
      </c>
      <c r="H21" s="128" t="s">
        <v>103</v>
      </c>
      <c r="I21" s="129" t="s">
        <v>116</v>
      </c>
      <c r="J21" s="143">
        <v>0.25</v>
      </c>
      <c r="K21" s="129" t="s">
        <v>116</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t="s">
        <v>107</v>
      </c>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c r="E30" s="145">
        <v>417</v>
      </c>
      <c r="F30" s="128" t="s">
        <v>21</v>
      </c>
      <c r="G30" s="128" t="s">
        <v>85</v>
      </c>
      <c r="H30" s="128" t="s">
        <v>103</v>
      </c>
      <c r="I30" s="129" t="s">
        <v>116</v>
      </c>
      <c r="J30" s="143">
        <v>0.25</v>
      </c>
      <c r="K30" s="129" t="s">
        <v>116</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t="s">
        <v>107</v>
      </c>
      <c r="E36" s="145">
        <v>424</v>
      </c>
      <c r="F36" s="128" t="s">
        <v>21</v>
      </c>
      <c r="G36" s="128" t="s">
        <v>85</v>
      </c>
      <c r="H36" s="128" t="s">
        <v>103</v>
      </c>
      <c r="I36" s="129">
        <v>0</v>
      </c>
      <c r="J36" s="143">
        <v>0.25</v>
      </c>
      <c r="K36" s="129">
        <v>0</v>
      </c>
      <c r="M36" s="37"/>
    </row>
    <row r="37" spans="1:13" ht="14.25" hidden="1" customHeight="1" x14ac:dyDescent="0.25">
      <c r="A37" s="40"/>
      <c r="B37" s="137" t="s">
        <v>487</v>
      </c>
      <c r="C37" s="126" t="s">
        <v>488</v>
      </c>
      <c r="D37" s="127"/>
      <c r="E37" s="145">
        <v>425</v>
      </c>
      <c r="F37" s="128" t="s">
        <v>21</v>
      </c>
      <c r="G37" s="128" t="s">
        <v>86</v>
      </c>
      <c r="H37" s="128" t="s">
        <v>103</v>
      </c>
      <c r="I37" s="131" t="s">
        <v>116</v>
      </c>
      <c r="J37" s="121">
        <v>0.25</v>
      </c>
      <c r="K37" s="129" t="s">
        <v>116</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c r="E39" s="145">
        <v>428</v>
      </c>
      <c r="F39" s="128" t="s">
        <v>21</v>
      </c>
      <c r="G39" s="128" t="s">
        <v>86</v>
      </c>
      <c r="H39" s="128" t="s">
        <v>103</v>
      </c>
      <c r="I39" s="129" t="s">
        <v>116</v>
      </c>
      <c r="J39" s="121">
        <v>0.25</v>
      </c>
      <c r="K39" s="129" t="s">
        <v>116</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v>0</v>
      </c>
      <c r="J41" s="150">
        <v>0.25</v>
      </c>
      <c r="K41" s="166">
        <v>0</v>
      </c>
      <c r="M41" s="37"/>
    </row>
    <row r="42" spans="1:13" ht="14.25" hidden="1" customHeight="1" x14ac:dyDescent="0.25">
      <c r="A42" s="40"/>
      <c r="B42" s="137" t="s">
        <v>497</v>
      </c>
      <c r="C42" s="126" t="s">
        <v>498</v>
      </c>
      <c r="D42" s="127"/>
      <c r="E42" s="148">
        <v>431</v>
      </c>
      <c r="F42" s="128" t="s">
        <v>21</v>
      </c>
      <c r="G42" s="128" t="s">
        <v>86</v>
      </c>
      <c r="H42" s="128" t="s">
        <v>103</v>
      </c>
      <c r="I42" s="129">
        <v>0</v>
      </c>
      <c r="J42" s="167">
        <v>0.25</v>
      </c>
      <c r="K42" s="129">
        <v>0</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0</v>
      </c>
      <c r="E70" s="29">
        <f t="shared" si="0"/>
        <v>0.25</v>
      </c>
      <c r="F70" s="30">
        <f t="shared" si="1"/>
        <v>0</v>
      </c>
      <c r="M70" s="37"/>
    </row>
    <row r="71" spans="1:13" ht="26.25" customHeight="1" x14ac:dyDescent="0.25">
      <c r="A71" s="40"/>
      <c r="B71" s="34"/>
      <c r="C71" s="28" t="s">
        <v>546</v>
      </c>
      <c r="D71" s="29">
        <f>SUM(I30:I36)</f>
        <v>0</v>
      </c>
      <c r="E71" s="29">
        <f t="shared" si="0"/>
        <v>0.25</v>
      </c>
      <c r="F71" s="30">
        <f t="shared" si="1"/>
        <v>0</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0.125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v>
      </c>
      <c r="E79" s="29">
        <f t="shared" ref="E79:E82" si="2">1/4</f>
        <v>0.25</v>
      </c>
      <c r="F79" s="30">
        <f>E79*D79</f>
        <v>0</v>
      </c>
      <c r="M79" s="37"/>
    </row>
    <row r="80" spans="1:13" ht="31.5" x14ac:dyDescent="0.25">
      <c r="A80" s="40"/>
      <c r="B80" s="34"/>
      <c r="C80" s="28" t="s">
        <v>550</v>
      </c>
      <c r="D80" s="29">
        <f>SUM(I42:I55)</f>
        <v>0</v>
      </c>
      <c r="E80" s="29">
        <f>1/4</f>
        <v>0.25</v>
      </c>
      <c r="F80" s="30">
        <f>E80*D80</f>
        <v>0</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6.25E-2</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mhYfeGrvpMQ5GMZ4W1D+FoYoqQzh6rScgxYItGFTJavbQMGwZXW9F7AbPiVUlEk0v+QNXppQGIgXfuUxe1dZ/A==" saltValue="WYO9z8fv2p7DtlT9fXuYbg=="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2026-01-21T20:55:34Z</dcterms:modified>
  <cp:category/>
  <cp:contentStatus/>
</cp:coreProperties>
</file>