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99DCEA61-23DC-4C60-80D8-9FD0700B7549}" xr6:coauthVersionLast="47" xr6:coauthVersionMax="47" xr10:uidLastSave="{00000000-0000-0000-0000-000000000000}"/>
  <workbookProtection workbookAlgorithmName="SHA-512" workbookHashValue="Hi4s9zmflkkwuW7VDUzquR5/JDLpTZXjUTiw/SCbvrfK/qp1xsi2hmVlH7yo3vB7laVJ/Z6BG4HCH/viSYTfDA==" workbookSaltValue="kS5sHjrM0YqgJpm1TzoIig==" workbookSpinCount="100000" lockStructure="1"/>
  <bookViews>
    <workbookView xWindow="-120" yWindow="-120" windowWidth="20730" windowHeight="11040" firstSheet="1"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I55" i="5" l="1"/>
  <c r="I54" i="5"/>
  <c r="I53" i="5"/>
  <c r="I50" i="5"/>
  <c r="I48" i="5"/>
  <c r="D79" i="5"/>
  <c r="F73" i="7"/>
  <c r="D77" i="6"/>
  <c r="F77" i="6"/>
  <c r="D44" i="4"/>
  <c r="D43" i="4"/>
  <c r="D42" i="4"/>
  <c r="D41" i="4"/>
  <c r="D81" i="7"/>
  <c r="D82" i="7"/>
  <c r="D79" i="7"/>
  <c r="D72" i="7"/>
  <c r="D98" i="6"/>
  <c r="D97" i="6"/>
  <c r="D96" i="6"/>
  <c r="D90" i="6"/>
  <c r="D79" i="6"/>
  <c r="F79" i="6" s="1"/>
  <c r="D82" i="6"/>
  <c r="F82" i="6" s="1"/>
  <c r="D81" i="6"/>
  <c r="F81" i="6" s="1"/>
  <c r="D80" i="6"/>
  <c r="F80" i="6" s="1"/>
  <c r="D78" i="6"/>
  <c r="F78" i="6" s="1"/>
  <c r="D81" i="5" l="1"/>
  <c r="F81" i="5" s="1"/>
  <c r="F79" i="5"/>
  <c r="E78" i="5"/>
  <c r="E79" i="5"/>
  <c r="E80" i="5"/>
  <c r="E81" i="5"/>
  <c r="E82" i="5"/>
  <c r="E77" i="5"/>
  <c r="D82" i="5"/>
  <c r="F82"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F72" i="7"/>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21" i="3" l="1"/>
  <c r="G21" i="3" s="1"/>
  <c r="F85" i="5"/>
  <c r="F83" i="6"/>
  <c r="F99" i="6"/>
  <c r="F36" i="3"/>
  <c r="G36" i="3" s="1"/>
  <c r="F15" i="3"/>
  <c r="G15" i="3" s="1"/>
  <c r="G16" i="3" s="1"/>
  <c r="F101" i="6" l="1"/>
  <c r="F35" i="3"/>
  <c r="F86" i="7"/>
  <c r="F30" i="3"/>
  <c r="G30" i="3" s="1"/>
  <c r="F22" i="3"/>
  <c r="G22" i="3" s="1"/>
  <c r="G23" i="3" s="1"/>
  <c r="E19" i="2" s="1"/>
  <c r="F19" i="2" s="1"/>
  <c r="E18" i="2"/>
  <c r="F18" i="2" s="1"/>
  <c r="F28" i="3"/>
  <c r="G28" i="3" s="1"/>
  <c r="G35" i="3"/>
  <c r="G31" i="3" l="1"/>
  <c r="G37" i="3"/>
  <c r="E21" i="2" s="1"/>
  <c r="F21" i="2" s="1"/>
  <c r="E20" i="2" l="1"/>
  <c r="F20"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<sst xmlns="http://schemas.openxmlformats.org/spreadsheetml/2006/main" count="1556" uniqueCount="555">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</sst>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51">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10" fontId="24" fillId="0" borderId="26" xfId="2" applyNumberFormat="1" applyFont="1" applyBorder="1" applyAlignment="1">
      <alignment vertical="center"/>
    </xf>
    <xf numFmtId="0" fontId="20" fillId="0" borderId="0" xfId="0" applyFont="1" applyAlignment="1">
      <alignment vertical="center"/>
    </xf>
    <xf numFmtId="0" fontId="24" fillId="0" borderId="17" xfId="0" applyFont="1" applyBorder="1" applyAlignment="1">
      <alignment horizontal="lef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0.46875</c:v>
                </c:pt>
                <c:pt idx="1">
                  <c:v>0.67708333333333326</c:v>
                </c:pt>
                <c:pt idx="2">
                  <c:v>0.58333333333333326</c:v>
                </c:pt>
                <c:pt idx="3">
                  <c:v>0.31250416666666669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0.33333333333333331</c:v>
                </c:pt>
                <c:pt idx="1">
                  <c:v>0.34374999999999994</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5.5555555555555552E-2</c:v>
                </c:pt>
                <c:pt idx="1">
                  <c:v>0.33333333333333331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0.23958750000000001</c:v>
                </c:pt>
                <c:pt idx="1">
                  <c:v>7.2916666666666685E-2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8.3333333333333329E-2</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0.14583333333333331</c:v>
                </c:pt>
                <c:pt idx="3">
                  <c:v>8.3333333333333329E-2</c:v>
                </c:pt>
                <c:pt idx="4">
                  <c:v>0.16666666666666663</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677090059139347"/>
          <c:y val="0.10263468441252727"/>
          <c:w val="0.46962818826159997"/>
          <c:h val="0.7990768575749484"/>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6-D711-4628-B942-5D42EBEA2E0F}"/>
              </c:ext>
            </c:extLst>
          </c:dPt>
          <c:dLbls>
            <c:dLbl>
              <c:idx val="0"/>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3322248837743995E-3"/>
                  <c:y val="5.079006077579895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711-4628-B942-5D42EBEA2E0F}"/>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6.25E-2</c:v>
                </c:pt>
                <c:pt idx="1">
                  <c:v>0.25</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244791</xdr:colOff>
      <xdr:row>65</xdr:row>
      <xdr:rowOff>50260</xdr:rowOff>
    </xdr:from>
    <xdr:to>
      <xdr:col>12</xdr:col>
      <xdr:colOff>363855</xdr:colOff>
      <xdr:row>74</xdr:row>
      <xdr:rowOff>237656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8D0DB040-0001-4C5A-B2EF-6DE3E8433D8D}">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6EBA1B06-C5D2-48E2-B57F-5E6640AEC53D}">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DD873ACD-C8B5-4D1D-851D-B7F340081EB0}">
  <we:reference id="fec8cd06-e196-406e-9d91-968ed4694b81" version="3.0.0.0" store="EXCatalog" storeType="EXCatalog"/>
  <we:alternateReferences>
    <we:reference id="WA104376997" version="3.0.0.0" store="" storeType="OMEX"/>
  </we:alternateReferences>
  <we:properties>
    <we:property name="UniqueID" value="&quot;20260211769028912342&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5"/>
      <c r="B1" s="186"/>
      <c r="C1" s="186"/>
      <c r="D1" s="186"/>
      <c r="E1" s="186"/>
      <c r="F1" s="186"/>
      <c r="G1" s="186"/>
      <c r="H1" s="186"/>
      <c r="I1" s="187"/>
    </row>
    <row r="2" spans="1:9" ht="17.45" customHeight="1" x14ac:dyDescent="0.3">
      <c r="A2" s="188" t="s">
        <v>0</v>
      </c>
      <c r="B2" s="189"/>
      <c r="C2" s="189"/>
      <c r="D2" s="189"/>
      <c r="E2" s="189"/>
      <c r="F2" s="189"/>
      <c r="G2" s="189"/>
      <c r="H2" s="189"/>
      <c r="I2" s="190"/>
    </row>
    <row r="3" spans="1:9" ht="17.45" customHeight="1" x14ac:dyDescent="0.3">
      <c r="A3" s="188" t="s">
        <v>1</v>
      </c>
      <c r="B3" s="189"/>
      <c r="C3" s="189"/>
      <c r="D3" s="189"/>
      <c r="E3" s="189"/>
      <c r="F3" s="189"/>
      <c r="G3" s="189"/>
      <c r="H3" s="189"/>
      <c r="I3" s="190"/>
    </row>
    <row r="4" spans="1:9" ht="17.45" customHeight="1" x14ac:dyDescent="0.3">
      <c r="A4" s="188" t="s">
        <v>2</v>
      </c>
      <c r="B4" s="189"/>
      <c r="C4" s="189"/>
      <c r="D4" s="189"/>
      <c r="E4" s="189"/>
      <c r="F4" s="189"/>
      <c r="G4" s="189"/>
      <c r="H4" s="189"/>
      <c r="I4" s="190"/>
    </row>
    <row r="5" spans="1:9" ht="17.45" customHeight="1" x14ac:dyDescent="0.3">
      <c r="A5" s="188">
        <v>2025</v>
      </c>
      <c r="B5" s="189"/>
      <c r="C5" s="189"/>
      <c r="D5" s="189"/>
      <c r="E5" s="189"/>
      <c r="F5" s="189"/>
      <c r="G5" s="189"/>
      <c r="H5" s="189"/>
      <c r="I5" s="190"/>
    </row>
    <row r="6" spans="1:9" ht="15" customHeight="1" x14ac:dyDescent="0.25">
      <c r="A6" s="173"/>
      <c r="B6" s="174"/>
      <c r="C6" s="174"/>
      <c r="D6" s="174"/>
      <c r="E6" s="174"/>
      <c r="F6" s="174"/>
      <c r="G6" s="174"/>
      <c r="H6" s="174"/>
      <c r="I6" s="175"/>
    </row>
    <row r="7" spans="1:9" ht="15.75" x14ac:dyDescent="0.25">
      <c r="A7" s="176" t="s">
        <v>3</v>
      </c>
      <c r="B7" s="177"/>
      <c r="C7" s="177"/>
      <c r="D7" s="177"/>
      <c r="E7" s="177"/>
      <c r="F7" s="177"/>
      <c r="G7" s="177"/>
      <c r="H7" s="177"/>
      <c r="I7" s="178"/>
    </row>
    <row r="8" spans="1:9" ht="15.75" x14ac:dyDescent="0.25">
      <c r="A8" s="179"/>
      <c r="B8" s="180"/>
      <c r="C8" s="180"/>
      <c r="D8" s="180"/>
      <c r="E8" s="180"/>
      <c r="F8" s="180"/>
      <c r="G8" s="180"/>
      <c r="H8" s="180"/>
      <c r="I8" s="181"/>
    </row>
    <row r="9" spans="1:9" ht="23.25" customHeight="1" thickBot="1" x14ac:dyDescent="0.3">
      <c r="A9" s="182" t="s">
        <v>50</v>
      </c>
      <c r="B9" s="183"/>
      <c r="C9" s="183"/>
      <c r="D9" s="183"/>
      <c r="E9" s="183"/>
      <c r="F9" s="183"/>
      <c r="G9" s="183"/>
      <c r="H9" s="183"/>
      <c r="I9" s="184"/>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3EyC/mH6QiaTt/e9P57AUWxJLon5DtFGeaaQhT2xI9oMuwiAEsGmT8PmDwqUvaASGLTpaBEXMph2pAmRBNVjtA==" saltValue="MX8/RXgJi1xCxd/WfQJ5k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topLeftCell="A11" zoomScale="85" zoomScaleNormal="85" workbookViewId="0">
      <selection activeCell="F15" sqref="F15"/>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5"/>
      <c r="B1" s="201"/>
      <c r="C1" s="201"/>
      <c r="D1" s="201"/>
      <c r="E1" s="201"/>
      <c r="F1" s="201"/>
      <c r="G1" s="201"/>
      <c r="H1" s="201"/>
      <c r="I1" s="201"/>
      <c r="J1" s="202"/>
    </row>
    <row r="2" spans="1:10" ht="18" customHeight="1" x14ac:dyDescent="0.3">
      <c r="A2" s="188" t="s">
        <v>0</v>
      </c>
      <c r="B2" s="189"/>
      <c r="C2" s="189"/>
      <c r="D2" s="189"/>
      <c r="E2" s="189"/>
      <c r="F2" s="189"/>
      <c r="G2" s="189"/>
      <c r="H2" s="189"/>
      <c r="I2" s="189"/>
      <c r="J2" s="203"/>
    </row>
    <row r="3" spans="1:10" ht="18" customHeight="1" x14ac:dyDescent="0.3">
      <c r="A3" s="188" t="s">
        <v>1</v>
      </c>
      <c r="B3" s="189"/>
      <c r="C3" s="189"/>
      <c r="D3" s="189"/>
      <c r="E3" s="189"/>
      <c r="F3" s="189"/>
      <c r="G3" s="189"/>
      <c r="H3" s="189"/>
      <c r="I3" s="189"/>
      <c r="J3" s="203"/>
    </row>
    <row r="4" spans="1:10" ht="18" customHeight="1" x14ac:dyDescent="0.3">
      <c r="A4" s="188" t="s">
        <v>2</v>
      </c>
      <c r="B4" s="189"/>
      <c r="C4" s="189"/>
      <c r="D4" s="189"/>
      <c r="E4" s="189"/>
      <c r="F4" s="189"/>
      <c r="G4" s="189"/>
      <c r="H4" s="189"/>
      <c r="I4" s="189"/>
      <c r="J4" s="203"/>
    </row>
    <row r="5" spans="1:10" ht="18" customHeight="1" x14ac:dyDescent="0.3">
      <c r="A5" s="188">
        <v>2025</v>
      </c>
      <c r="B5" s="189"/>
      <c r="C5" s="189"/>
      <c r="D5" s="189"/>
      <c r="E5" s="189"/>
      <c r="F5" s="189"/>
      <c r="G5" s="189"/>
      <c r="H5" s="189"/>
      <c r="I5" s="189"/>
      <c r="J5" s="203"/>
    </row>
    <row r="6" spans="1:10" ht="15.75" x14ac:dyDescent="0.25">
      <c r="A6" s="193"/>
      <c r="B6" s="194"/>
      <c r="C6" s="194"/>
      <c r="D6" s="194"/>
      <c r="E6" s="194"/>
      <c r="F6" s="194"/>
      <c r="G6" s="194"/>
      <c r="H6" s="194"/>
      <c r="I6" s="194"/>
      <c r="J6" s="195"/>
    </row>
    <row r="7" spans="1:10" ht="15.75" x14ac:dyDescent="0.25">
      <c r="A7" s="196" t="s">
        <v>3</v>
      </c>
      <c r="B7" s="180"/>
      <c r="C7" s="180"/>
      <c r="D7" s="180"/>
      <c r="E7" s="180"/>
      <c r="F7" s="180"/>
      <c r="G7" s="180"/>
      <c r="H7" s="180"/>
      <c r="I7" s="180"/>
      <c r="J7" s="181"/>
    </row>
    <row r="8" spans="1:10" ht="15.75" x14ac:dyDescent="0.25">
      <c r="A8" s="179"/>
      <c r="B8" s="180"/>
      <c r="C8" s="180"/>
      <c r="D8" s="180"/>
      <c r="E8" s="180"/>
      <c r="F8" s="180"/>
      <c r="G8" s="180"/>
      <c r="H8" s="180"/>
      <c r="I8" s="180"/>
      <c r="J8" s="181"/>
    </row>
    <row r="9" spans="1:10" ht="15.75" x14ac:dyDescent="0.25">
      <c r="A9" s="197" t="str">
        <f>ÍNDICE!A9</f>
        <v>DEPARTAMENTO ADMINISTRATIVO TECNOLOGÍAS DE LA INFORMACIÓN Y LAS COMUNICACIONES</v>
      </c>
      <c r="B9" s="180"/>
      <c r="C9" s="180"/>
      <c r="D9" s="180"/>
      <c r="E9" s="180"/>
      <c r="F9" s="180"/>
      <c r="G9" s="180"/>
      <c r="H9" s="180"/>
      <c r="I9" s="180"/>
      <c r="J9" s="181"/>
    </row>
    <row r="10" spans="1:10" ht="15" customHeight="1" thickBot="1" x14ac:dyDescent="0.3">
      <c r="A10" s="198" t="s">
        <v>30</v>
      </c>
      <c r="B10" s="199"/>
      <c r="C10" s="199"/>
      <c r="D10" s="199"/>
      <c r="E10" s="199"/>
      <c r="F10" s="199"/>
      <c r="G10" s="199"/>
      <c r="H10" s="199"/>
      <c r="I10" s="199"/>
      <c r="J10" s="200"/>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0.46875</v>
      </c>
      <c r="F18" s="38">
        <f>E18*D18</f>
        <v>0.1171875</v>
      </c>
      <c r="J18" s="37"/>
    </row>
    <row r="19" spans="1:10" ht="24" customHeight="1" x14ac:dyDescent="0.25">
      <c r="A19" s="40"/>
      <c r="B19" s="58" t="s">
        <v>15</v>
      </c>
      <c r="C19" s="61">
        <v>2</v>
      </c>
      <c r="D19" s="54">
        <v>0.25</v>
      </c>
      <c r="E19" s="54">
        <f>'B. Resultado por dimensiones'!G23</f>
        <v>0.67708333333333326</v>
      </c>
      <c r="F19" s="38">
        <f>E19*D19</f>
        <v>0.16927083333333331</v>
      </c>
      <c r="J19" s="37"/>
    </row>
    <row r="20" spans="1:10" ht="25.5" customHeight="1" x14ac:dyDescent="0.25">
      <c r="A20" s="40"/>
      <c r="B20" s="58" t="s">
        <v>18</v>
      </c>
      <c r="C20" s="61">
        <v>3</v>
      </c>
      <c r="D20" s="54">
        <v>0.25</v>
      </c>
      <c r="E20" s="54">
        <f>'B. Resultado por dimensiones'!G31</f>
        <v>0.58333333333333326</v>
      </c>
      <c r="F20" s="38">
        <f>E20*D20</f>
        <v>0.14583333333333331</v>
      </c>
      <c r="J20" s="37"/>
    </row>
    <row r="21" spans="1:10" ht="24.75" customHeight="1" thickBot="1" x14ac:dyDescent="0.3">
      <c r="A21" s="40"/>
      <c r="B21" s="59" t="s">
        <v>21</v>
      </c>
      <c r="C21" s="62">
        <v>4</v>
      </c>
      <c r="D21" s="60">
        <v>0.25</v>
      </c>
      <c r="E21" s="60">
        <f>'B. Resultado por dimensiones'!G37</f>
        <v>0.31250416666666669</v>
      </c>
      <c r="F21" s="39">
        <f>E21*D21</f>
        <v>7.8126041666666673E-2</v>
      </c>
      <c r="J21" s="37"/>
    </row>
    <row r="22" spans="1:10" ht="22.5" customHeight="1" thickBot="1" x14ac:dyDescent="0.3">
      <c r="A22" s="40"/>
      <c r="B22" s="107" t="s">
        <v>36</v>
      </c>
      <c r="C22" s="191" t="s">
        <v>37</v>
      </c>
      <c r="D22" s="192"/>
      <c r="E22" s="192"/>
      <c r="F22" s="108">
        <f>SUM(F18:F21)</f>
        <v>0.51041770833333333</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GjwQJdP58gB1K0rcHblAWl9DPkakrjYiVcAEy4tXc4op+9KtHjnvjy4jZQodrSZ/ntnZEH2V13qkFOmD0udl2A==" saltValue="14vNNQBQRIh6YmvIVanQ1w=="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eZUKVjSHbw9kleIJWEWxs6lF89a17X8HsPreumzP5LCjgXhNYvFV8qLvB4WDsLrFj0btrzKqnBNiWM9tMFQqtQ==" saltValue="2DZvZBD4dZaepCQwgKNWO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29"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5"/>
      <c r="B1" s="201"/>
      <c r="C1" s="201"/>
      <c r="D1" s="201"/>
      <c r="E1" s="201"/>
      <c r="F1" s="201"/>
      <c r="G1" s="201"/>
      <c r="H1" s="201"/>
      <c r="I1" s="201"/>
      <c r="J1" s="202"/>
    </row>
    <row r="2" spans="1:10" ht="18.75" x14ac:dyDescent="0.3">
      <c r="A2" s="188" t="s">
        <v>0</v>
      </c>
      <c r="B2" s="189"/>
      <c r="C2" s="189"/>
      <c r="D2" s="189"/>
      <c r="E2" s="189"/>
      <c r="F2" s="189"/>
      <c r="G2" s="189"/>
      <c r="H2" s="189"/>
      <c r="I2" s="189"/>
      <c r="J2" s="203"/>
    </row>
    <row r="3" spans="1:10" ht="18.75" x14ac:dyDescent="0.3">
      <c r="A3" s="188" t="s">
        <v>1</v>
      </c>
      <c r="B3" s="189"/>
      <c r="C3" s="189"/>
      <c r="D3" s="189"/>
      <c r="E3" s="189"/>
      <c r="F3" s="189"/>
      <c r="G3" s="189"/>
      <c r="H3" s="189"/>
      <c r="I3" s="189"/>
      <c r="J3" s="203"/>
    </row>
    <row r="4" spans="1:10" ht="18.75" x14ac:dyDescent="0.3">
      <c r="A4" s="188" t="s">
        <v>2</v>
      </c>
      <c r="B4" s="189"/>
      <c r="C4" s="189"/>
      <c r="D4" s="189"/>
      <c r="E4" s="189"/>
      <c r="F4" s="189"/>
      <c r="G4" s="189"/>
      <c r="H4" s="189"/>
      <c r="I4" s="189"/>
      <c r="J4" s="203"/>
    </row>
    <row r="5" spans="1:10" ht="18.75" x14ac:dyDescent="0.3">
      <c r="A5" s="188">
        <v>2025</v>
      </c>
      <c r="B5" s="189"/>
      <c r="C5" s="189"/>
      <c r="D5" s="189"/>
      <c r="E5" s="189"/>
      <c r="F5" s="189"/>
      <c r="G5" s="189"/>
      <c r="H5" s="189"/>
      <c r="I5" s="189"/>
      <c r="J5" s="203"/>
    </row>
    <row r="6" spans="1:10" ht="15.75" x14ac:dyDescent="0.25">
      <c r="A6" s="193"/>
      <c r="B6" s="194"/>
      <c r="C6" s="194"/>
      <c r="D6" s="194"/>
      <c r="E6" s="194"/>
      <c r="F6" s="194"/>
      <c r="G6" s="194"/>
      <c r="H6" s="194"/>
      <c r="I6" s="194"/>
      <c r="J6" s="195"/>
    </row>
    <row r="7" spans="1:10" ht="15.75" x14ac:dyDescent="0.25">
      <c r="A7" s="176" t="s">
        <v>3</v>
      </c>
      <c r="B7" s="177"/>
      <c r="C7" s="177"/>
      <c r="D7" s="177"/>
      <c r="E7" s="177"/>
      <c r="F7" s="177"/>
      <c r="G7" s="177"/>
      <c r="H7" s="177"/>
      <c r="I7" s="177"/>
      <c r="J7" s="178"/>
    </row>
    <row r="8" spans="1:10" ht="15.75" x14ac:dyDescent="0.25">
      <c r="A8" s="209"/>
      <c r="B8" s="174"/>
      <c r="C8" s="174"/>
      <c r="D8" s="174"/>
      <c r="E8" s="174"/>
      <c r="F8" s="174"/>
      <c r="G8" s="174"/>
      <c r="H8" s="174"/>
      <c r="I8" s="174"/>
      <c r="J8" s="175"/>
    </row>
    <row r="9" spans="1:10" ht="15.75" x14ac:dyDescent="0.25">
      <c r="A9" s="213" t="str">
        <f>ÍNDICE!A9</f>
        <v>DEPARTAMENTO ADMINISTRATIVO TECNOLOGÍAS DE LA INFORMACIÓN Y LAS COMUNICACIONES</v>
      </c>
      <c r="B9" s="177"/>
      <c r="C9" s="177"/>
      <c r="D9" s="177"/>
      <c r="E9" s="177"/>
      <c r="F9" s="177"/>
      <c r="G9" s="177"/>
      <c r="H9" s="177"/>
      <c r="I9" s="177"/>
      <c r="J9" s="178"/>
    </row>
    <row r="10" spans="1:10" ht="16.5" thickBot="1" x14ac:dyDescent="0.3">
      <c r="A10" s="198" t="s">
        <v>71</v>
      </c>
      <c r="B10" s="199"/>
      <c r="C10" s="199"/>
      <c r="D10" s="199"/>
      <c r="E10" s="199"/>
      <c r="F10" s="199"/>
      <c r="G10" s="199"/>
      <c r="H10" s="199"/>
      <c r="I10" s="199"/>
      <c r="J10" s="200"/>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4" t="s">
        <v>12</v>
      </c>
      <c r="C14" s="45">
        <v>1</v>
      </c>
      <c r="D14" s="45" t="s">
        <v>74</v>
      </c>
      <c r="E14" s="46">
        <v>0.5</v>
      </c>
      <c r="F14" s="46">
        <f>'C. Entorno institucional'!F45</f>
        <v>0.6875</v>
      </c>
      <c r="G14" s="50">
        <f>E14*F14</f>
        <v>0.34375</v>
      </c>
      <c r="J14" s="37"/>
    </row>
    <row r="15" spans="1:10" ht="37.5" customHeight="1" x14ac:dyDescent="0.25">
      <c r="A15" s="40"/>
      <c r="B15" s="205"/>
      <c r="C15" s="45">
        <v>2</v>
      </c>
      <c r="D15" s="45" t="s">
        <v>75</v>
      </c>
      <c r="E15" s="46">
        <v>0.5</v>
      </c>
      <c r="F15" s="46">
        <f>'C. Entorno institucional'!F52</f>
        <v>0.25</v>
      </c>
      <c r="G15" s="50">
        <f>F15*E15</f>
        <v>0.125</v>
      </c>
      <c r="J15" s="37"/>
    </row>
    <row r="16" spans="1:10" ht="37.5" customHeight="1" thickBot="1" x14ac:dyDescent="0.3">
      <c r="A16" s="40"/>
      <c r="B16" s="206"/>
      <c r="C16" s="51" t="s">
        <v>76</v>
      </c>
      <c r="D16" s="207" t="s">
        <v>77</v>
      </c>
      <c r="E16" s="208"/>
      <c r="F16" s="208"/>
      <c r="G16" s="52">
        <f>SUM(G14:G15)</f>
        <v>0.46875</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4" t="s">
        <v>15</v>
      </c>
      <c r="C21" s="45">
        <v>1</v>
      </c>
      <c r="D21" s="45" t="s">
        <v>78</v>
      </c>
      <c r="E21" s="46">
        <v>0.5</v>
      </c>
      <c r="F21" s="46">
        <f>'D. Infraestructura'!F73</f>
        <v>0.66666666666666663</v>
      </c>
      <c r="G21" s="50">
        <f t="shared" ref="G21:G22" si="0">F21*E21</f>
        <v>0.33333333333333331</v>
      </c>
      <c r="J21" s="37"/>
    </row>
    <row r="22" spans="1:10" ht="36.75" customHeight="1" x14ac:dyDescent="0.25">
      <c r="A22" s="40"/>
      <c r="B22" s="205"/>
      <c r="C22" s="45">
        <v>2</v>
      </c>
      <c r="D22" s="45" t="s">
        <v>79</v>
      </c>
      <c r="E22" s="46">
        <v>0.5</v>
      </c>
      <c r="F22" s="46">
        <f>'D. Infraestructura'!F83</f>
        <v>0.68749999999999989</v>
      </c>
      <c r="G22" s="50">
        <f t="shared" si="0"/>
        <v>0.34374999999999994</v>
      </c>
      <c r="J22" s="37"/>
    </row>
    <row r="23" spans="1:10" ht="36.75" customHeight="1" thickBot="1" x14ac:dyDescent="0.3">
      <c r="A23" s="40"/>
      <c r="B23" s="206"/>
      <c r="C23" s="51" t="s">
        <v>76</v>
      </c>
      <c r="D23" s="207" t="s">
        <v>80</v>
      </c>
      <c r="E23" s="208"/>
      <c r="F23" s="208"/>
      <c r="G23" s="52">
        <f>SUM(G21:G22)</f>
        <v>0.67708333333333326</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4" t="s">
        <v>18</v>
      </c>
      <c r="C28" s="45">
        <v>1</v>
      </c>
      <c r="D28" s="45" t="s">
        <v>81</v>
      </c>
      <c r="E28" s="46">
        <f t="shared" ref="E28:E29" si="1">1/3</f>
        <v>0.33333333333333331</v>
      </c>
      <c r="F28" s="46">
        <f>'E. Metodología estadística'!F83</f>
        <v>0.16666666666666666</v>
      </c>
      <c r="G28" s="50">
        <f t="shared" ref="G28:G29" si="2">F28*E28</f>
        <v>5.5555555555555552E-2</v>
      </c>
      <c r="J28" s="37"/>
    </row>
    <row r="29" spans="1:10" ht="37.5" customHeight="1" x14ac:dyDescent="0.25">
      <c r="A29" s="40"/>
      <c r="B29" s="205"/>
      <c r="C29" s="45">
        <v>2</v>
      </c>
      <c r="D29" s="45" t="s">
        <v>82</v>
      </c>
      <c r="E29" s="46">
        <f t="shared" si="1"/>
        <v>0.33333333333333331</v>
      </c>
      <c r="F29" s="46">
        <f>'E. Metodología estadística'!F91</f>
        <v>1</v>
      </c>
      <c r="G29" s="50">
        <f t="shared" si="2"/>
        <v>0.33333333333333331</v>
      </c>
      <c r="J29" s="37"/>
    </row>
    <row r="30" spans="1:10" ht="37.5" customHeight="1" x14ac:dyDescent="0.25">
      <c r="A30" s="40"/>
      <c r="B30" s="210"/>
      <c r="C30" s="45">
        <v>3</v>
      </c>
      <c r="D30" s="45" t="s">
        <v>83</v>
      </c>
      <c r="E30" s="46">
        <f>1/3</f>
        <v>0.33333333333333331</v>
      </c>
      <c r="F30" s="46">
        <f>'E. Metodología estadística'!F99</f>
        <v>0.58333333333333337</v>
      </c>
      <c r="G30" s="50">
        <f>F30*E30</f>
        <v>0.19444444444444445</v>
      </c>
      <c r="J30" s="37"/>
    </row>
    <row r="31" spans="1:10" ht="37.5" customHeight="1" thickBot="1" x14ac:dyDescent="0.3">
      <c r="A31" s="40"/>
      <c r="B31" s="211"/>
      <c r="C31" s="51" t="s">
        <v>76</v>
      </c>
      <c r="D31" s="207" t="s">
        <v>84</v>
      </c>
      <c r="E31" s="212"/>
      <c r="F31" s="212"/>
      <c r="G31" s="52">
        <f>SUM(G28:G30)</f>
        <v>0.58333333333333326</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4" t="s">
        <v>21</v>
      </c>
      <c r="C35" s="45">
        <v>1</v>
      </c>
      <c r="D35" s="45" t="s">
        <v>85</v>
      </c>
      <c r="E35" s="46">
        <f t="shared" ref="E35:E36" si="3">1/2</f>
        <v>0.5</v>
      </c>
      <c r="F35" s="46">
        <f>'F. Accesibilidad y uso'!F73</f>
        <v>0.47917500000000002</v>
      </c>
      <c r="G35" s="50">
        <f t="shared" ref="G35:G36" si="4">F35*E35</f>
        <v>0.23958750000000001</v>
      </c>
      <c r="J35" s="37"/>
    </row>
    <row r="36" spans="1:10" ht="36" customHeight="1" x14ac:dyDescent="0.25">
      <c r="A36" s="40"/>
      <c r="B36" s="205"/>
      <c r="C36" s="45">
        <v>2</v>
      </c>
      <c r="D36" s="45" t="s">
        <v>86</v>
      </c>
      <c r="E36" s="46">
        <f t="shared" si="3"/>
        <v>0.5</v>
      </c>
      <c r="F36" s="46">
        <f>'F. Accesibilidad y uso'!F83</f>
        <v>0.14583333333333337</v>
      </c>
      <c r="G36" s="50">
        <f t="shared" si="4"/>
        <v>7.2916666666666685E-2</v>
      </c>
      <c r="J36" s="37"/>
    </row>
    <row r="37" spans="1:10" ht="36" customHeight="1" thickBot="1" x14ac:dyDescent="0.3">
      <c r="A37" s="40"/>
      <c r="B37" s="206"/>
      <c r="C37" s="51" t="s">
        <v>76</v>
      </c>
      <c r="D37" s="207" t="s">
        <v>87</v>
      </c>
      <c r="E37" s="208"/>
      <c r="F37" s="208"/>
      <c r="G37" s="52">
        <f>SUM(G35:G36)</f>
        <v>0.31250416666666669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IiOAD4cyo4gQ8dMB79pV2Vt/OM1aCVriJTqeikQo0eG4D2tOMPbR1Hy7r4x807jRqwDoa3MYQ8mdv0SPAVcNcw==" saltValue="yGZOEwARPii6CJgsnbngyw=="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5"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6"/>
      <c r="B1" s="227"/>
      <c r="C1" s="227"/>
      <c r="D1" s="227"/>
      <c r="E1" s="227"/>
      <c r="F1" s="227"/>
      <c r="G1" s="227"/>
      <c r="H1" s="227"/>
      <c r="I1" s="227"/>
      <c r="J1" s="227"/>
      <c r="K1" s="227"/>
      <c r="L1" s="227"/>
      <c r="M1" s="228"/>
    </row>
    <row r="2" spans="1:13" s="33" customFormat="1" ht="14.25" customHeight="1" x14ac:dyDescent="0.3">
      <c r="A2" s="188" t="s">
        <v>0</v>
      </c>
      <c r="B2" s="189"/>
      <c r="C2" s="189"/>
      <c r="D2" s="189"/>
      <c r="E2" s="189"/>
      <c r="F2" s="189"/>
      <c r="G2" s="189"/>
      <c r="H2" s="189"/>
      <c r="I2" s="189"/>
      <c r="J2" s="189"/>
      <c r="K2" s="189"/>
      <c r="L2" s="189"/>
      <c r="M2" s="203"/>
    </row>
    <row r="3" spans="1:13" s="33" customFormat="1" ht="17.45" customHeight="1" x14ac:dyDescent="0.3">
      <c r="A3" s="188" t="s">
        <v>1</v>
      </c>
      <c r="B3" s="189"/>
      <c r="C3" s="189"/>
      <c r="D3" s="189"/>
      <c r="E3" s="189"/>
      <c r="F3" s="189"/>
      <c r="G3" s="189"/>
      <c r="H3" s="189"/>
      <c r="I3" s="189"/>
      <c r="J3" s="189"/>
      <c r="K3" s="189"/>
      <c r="L3" s="189"/>
      <c r="M3" s="203"/>
    </row>
    <row r="4" spans="1:13" s="33" customFormat="1" ht="17.45" customHeight="1" x14ac:dyDescent="0.3">
      <c r="A4" s="188" t="s">
        <v>2</v>
      </c>
      <c r="B4" s="189"/>
      <c r="C4" s="189"/>
      <c r="D4" s="189"/>
      <c r="E4" s="189"/>
      <c r="F4" s="189"/>
      <c r="G4" s="189"/>
      <c r="H4" s="189"/>
      <c r="I4" s="189"/>
      <c r="J4" s="189"/>
      <c r="K4" s="189"/>
      <c r="L4" s="189"/>
      <c r="M4" s="203"/>
    </row>
    <row r="5" spans="1:13" s="33" customFormat="1" ht="14.25" customHeight="1" x14ac:dyDescent="0.3">
      <c r="A5" s="188">
        <v>2025</v>
      </c>
      <c r="B5" s="189"/>
      <c r="C5" s="189"/>
      <c r="D5" s="189"/>
      <c r="E5" s="189"/>
      <c r="F5" s="189"/>
      <c r="G5" s="189"/>
      <c r="H5" s="189"/>
      <c r="I5" s="189"/>
      <c r="J5" s="189"/>
      <c r="K5" s="189"/>
      <c r="L5" s="189"/>
      <c r="M5" s="203"/>
    </row>
    <row r="6" spans="1:13" s="33" customFormat="1" ht="14.25" customHeight="1" x14ac:dyDescent="0.3">
      <c r="A6" s="229"/>
      <c r="B6" s="189"/>
      <c r="C6" s="189"/>
      <c r="D6" s="189"/>
      <c r="E6" s="189"/>
      <c r="F6" s="189"/>
      <c r="G6" s="189"/>
      <c r="H6" s="189"/>
      <c r="I6" s="189"/>
      <c r="J6" s="189"/>
      <c r="K6" s="189"/>
      <c r="L6" s="189"/>
      <c r="M6" s="203"/>
    </row>
    <row r="7" spans="1:13" ht="14.25" customHeight="1" x14ac:dyDescent="0.25">
      <c r="A7" s="176" t="s">
        <v>12</v>
      </c>
      <c r="B7" s="177"/>
      <c r="C7" s="177"/>
      <c r="D7" s="177"/>
      <c r="E7" s="177"/>
      <c r="F7" s="177"/>
      <c r="G7" s="177"/>
      <c r="H7" s="177"/>
      <c r="I7" s="177"/>
      <c r="J7" s="177"/>
      <c r="K7" s="177"/>
      <c r="L7" s="177"/>
      <c r="M7" s="178"/>
    </row>
    <row r="8" spans="1:13" ht="14.25" customHeight="1" thickBot="1" x14ac:dyDescent="0.3">
      <c r="A8" s="209"/>
      <c r="B8" s="174"/>
      <c r="C8" s="174"/>
      <c r="D8" s="174"/>
      <c r="E8" s="174"/>
      <c r="F8" s="174"/>
      <c r="G8" s="174"/>
      <c r="H8" s="174"/>
      <c r="I8" s="174"/>
      <c r="J8" s="174"/>
      <c r="K8" s="174"/>
      <c r="L8" s="174"/>
      <c r="M8" s="175"/>
    </row>
    <row r="9" spans="1:13" ht="39.75" customHeight="1" thickBot="1" x14ac:dyDescent="0.3">
      <c r="A9" s="220" t="s">
        <v>88</v>
      </c>
      <c r="B9" s="221"/>
      <c r="C9" s="221"/>
      <c r="D9" s="221"/>
      <c r="E9" s="221"/>
      <c r="F9" s="221"/>
      <c r="G9" s="221"/>
      <c r="H9" s="221"/>
      <c r="I9" s="221"/>
      <c r="J9" s="221"/>
      <c r="K9" s="221"/>
      <c r="L9" s="221"/>
      <c r="M9" s="222"/>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107</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c r="E15" s="145">
        <v>40</v>
      </c>
      <c r="F15" s="128" t="s">
        <v>101</v>
      </c>
      <c r="G15" s="128" t="s">
        <v>102</v>
      </c>
      <c r="H15" s="128" t="s">
        <v>103</v>
      </c>
      <c r="I15" s="129" t="s">
        <v>116</v>
      </c>
      <c r="J15" s="121">
        <v>0.25</v>
      </c>
      <c r="K15" s="129" t="s">
        <v>116</v>
      </c>
      <c r="M15" s="37"/>
    </row>
    <row r="16" spans="1:13" ht="14.25" hidden="1" customHeight="1" x14ac:dyDescent="0.25">
      <c r="A16" s="40"/>
      <c r="B16" s="130" t="s">
        <v>110</v>
      </c>
      <c r="C16" s="126" t="s">
        <v>111</v>
      </c>
      <c r="D16" s="127" t="s">
        <v>107</v>
      </c>
      <c r="E16" s="145">
        <v>42</v>
      </c>
      <c r="F16" s="128" t="s">
        <v>101</v>
      </c>
      <c r="G16" s="128" t="s">
        <v>102</v>
      </c>
      <c r="H16" s="128" t="s">
        <v>103</v>
      </c>
      <c r="I16" s="129">
        <v>0.25</v>
      </c>
      <c r="J16" s="121">
        <v>0.25</v>
      </c>
      <c r="K16" s="129">
        <v>6.25E-2</v>
      </c>
      <c r="M16" s="37"/>
    </row>
    <row r="17" spans="1:13" ht="14.25" hidden="1" customHeight="1" x14ac:dyDescent="0.25">
      <c r="A17" s="40"/>
      <c r="B17" s="130" t="s">
        <v>112</v>
      </c>
      <c r="C17" s="126" t="s">
        <v>113</v>
      </c>
      <c r="D17" s="127" t="s">
        <v>107</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c r="E22" s="145">
        <v>53</v>
      </c>
      <c r="F22" s="128" t="s">
        <v>101</v>
      </c>
      <c r="G22" s="128" t="s">
        <v>102</v>
      </c>
      <c r="H22" s="128" t="s">
        <v>103</v>
      </c>
      <c r="I22" s="129" t="s">
        <v>116</v>
      </c>
      <c r="J22" s="121">
        <v>0.25</v>
      </c>
      <c r="K22" s="129" t="s">
        <v>116</v>
      </c>
      <c r="M22" s="37"/>
    </row>
    <row r="23" spans="1:13" ht="14.25" hidden="1" customHeight="1" x14ac:dyDescent="0.25">
      <c r="A23" s="40"/>
      <c r="B23" s="130" t="s">
        <v>125</v>
      </c>
      <c r="C23" s="126" t="s">
        <v>115</v>
      </c>
      <c r="D23" s="127" t="s">
        <v>107</v>
      </c>
      <c r="E23" s="145">
        <v>55</v>
      </c>
      <c r="F23" s="128" t="s">
        <v>101</v>
      </c>
      <c r="G23" s="128" t="s">
        <v>102</v>
      </c>
      <c r="H23" s="128" t="s">
        <v>103</v>
      </c>
      <c r="I23" s="129">
        <v>0</v>
      </c>
      <c r="J23" s="121">
        <v>0.25</v>
      </c>
      <c r="K23" s="129">
        <v>0</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t="s">
        <v>107</v>
      </c>
      <c r="E27" s="145">
        <v>62</v>
      </c>
      <c r="F27" s="128" t="s">
        <v>101</v>
      </c>
      <c r="G27" s="128" t="s">
        <v>75</v>
      </c>
      <c r="H27" s="128" t="s">
        <v>103</v>
      </c>
      <c r="I27" s="129">
        <v>0</v>
      </c>
      <c r="J27" s="121">
        <v>0.33</v>
      </c>
      <c r="K27" s="129">
        <v>0</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107</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c r="E34" s="145">
        <v>80</v>
      </c>
      <c r="F34" s="128" t="s">
        <v>101</v>
      </c>
      <c r="G34" s="128" t="s">
        <v>75</v>
      </c>
      <c r="H34" s="128" t="s">
        <v>103</v>
      </c>
      <c r="I34" s="129" t="s">
        <v>116</v>
      </c>
      <c r="J34" s="121">
        <v>0.33</v>
      </c>
      <c r="K34" s="129" t="s">
        <v>116</v>
      </c>
      <c r="M34" s="37"/>
    </row>
    <row r="35" spans="1:13" ht="14.25" hidden="1" customHeight="1" x14ac:dyDescent="0.25">
      <c r="A35" s="40"/>
      <c r="B35" s="130" t="s">
        <v>149</v>
      </c>
      <c r="C35" s="126" t="s">
        <v>150</v>
      </c>
      <c r="D35" s="7" t="s">
        <v>107</v>
      </c>
      <c r="E35" s="145">
        <v>82</v>
      </c>
      <c r="F35" s="128" t="s">
        <v>101</v>
      </c>
      <c r="G35" s="128" t="s">
        <v>75</v>
      </c>
      <c r="H35" s="128" t="s">
        <v>103</v>
      </c>
      <c r="I35" s="129">
        <v>0.5</v>
      </c>
      <c r="J35" s="121">
        <v>0.33</v>
      </c>
      <c r="K35" s="129">
        <v>0.16500000000000001</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0.75</v>
      </c>
      <c r="E43" s="20">
        <v>0.25</v>
      </c>
      <c r="F43" s="21">
        <f>E43*D43</f>
        <v>0.1875</v>
      </c>
      <c r="M43" s="37"/>
    </row>
    <row r="44" spans="1:13" ht="27.75" customHeight="1" thickBot="1" x14ac:dyDescent="0.3">
      <c r="A44" s="40"/>
      <c r="C44" s="22" t="s">
        <v>161</v>
      </c>
      <c r="D44" s="23">
        <f>SUM(I19:I23)</f>
        <v>0</v>
      </c>
      <c r="E44" s="23">
        <v>0.25</v>
      </c>
      <c r="F44" s="24">
        <f>E44*D44</f>
        <v>0</v>
      </c>
      <c r="M44" s="37"/>
    </row>
    <row r="45" spans="1:13" ht="25.5" customHeight="1" thickBot="1" x14ac:dyDescent="0.3">
      <c r="A45" s="40"/>
      <c r="C45" s="223" t="s">
        <v>162</v>
      </c>
      <c r="D45" s="224"/>
      <c r="E45" s="225"/>
      <c r="F45" s="25">
        <f>SUM(F41:F44)</f>
        <v>0.6875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0</v>
      </c>
      <c r="E49" s="29">
        <f t="shared" ref="E49:E51" si="0">1/3</f>
        <v>0.33333333333333331</v>
      </c>
      <c r="F49" s="30">
        <f t="shared" ref="F49:F51" si="1">E49*D49</f>
        <v>0</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0.5</v>
      </c>
      <c r="E51" s="29">
        <f t="shared" si="0"/>
        <v>0.33333333333333331</v>
      </c>
      <c r="F51" s="30">
        <f t="shared" si="1"/>
        <v>0.16666666666666666</v>
      </c>
      <c r="M51" s="37"/>
    </row>
    <row r="52" spans="1:13" ht="26.25" customHeight="1" thickBot="1" x14ac:dyDescent="0.3">
      <c r="A52" s="40"/>
      <c r="C52" s="217" t="s">
        <v>162</v>
      </c>
      <c r="D52" s="218"/>
      <c r="E52" s="219"/>
      <c r="F52" s="31">
        <f>SUM(F49:F51)</f>
        <v>0.25</v>
      </c>
      <c r="M52" s="37"/>
    </row>
    <row r="53" spans="1:13" ht="14.25" customHeight="1" thickBot="1" x14ac:dyDescent="0.3">
      <c r="A53" s="40"/>
      <c r="M53" s="37"/>
    </row>
    <row r="54" spans="1:13" ht="27.75" customHeight="1" thickBot="1" x14ac:dyDescent="0.3">
      <c r="A54" s="40"/>
      <c r="C54" s="214" t="s">
        <v>168</v>
      </c>
      <c r="D54" s="215"/>
      <c r="E54" s="216"/>
      <c r="F54" s="32">
        <f>(F45*50%)+(F52*50%)</f>
        <v>0.46875</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E273h/8eAgd/JaG99/3Ik5c7/dMjEf+tfhJPAYkxEcyIzU7W1Z2u3m78QQsM1c2svWYlKZtioPqbnna73LggWQ==" saltValue="yzW877OTY9O/vEinIzpdi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C66" sqref="C66"/>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5"/>
      <c r="B1" s="201"/>
      <c r="C1" s="201"/>
      <c r="D1" s="201"/>
      <c r="E1" s="201"/>
      <c r="F1" s="201"/>
      <c r="G1" s="201"/>
      <c r="H1" s="201"/>
      <c r="I1" s="201"/>
      <c r="J1" s="201"/>
      <c r="K1" s="201"/>
      <c r="L1" s="201"/>
      <c r="M1" s="202"/>
    </row>
    <row r="2" spans="1:13" ht="17.45" customHeight="1" x14ac:dyDescent="0.3">
      <c r="A2" s="188" t="s">
        <v>0</v>
      </c>
      <c r="B2" s="189"/>
      <c r="C2" s="189"/>
      <c r="D2" s="189"/>
      <c r="E2" s="189"/>
      <c r="F2" s="189"/>
      <c r="G2" s="189"/>
      <c r="H2" s="189"/>
      <c r="I2" s="189"/>
      <c r="J2" s="189"/>
      <c r="K2" s="189"/>
      <c r="L2" s="189"/>
      <c r="M2" s="203"/>
    </row>
    <row r="3" spans="1:13" ht="17.45" customHeight="1" x14ac:dyDescent="0.3">
      <c r="A3" s="188" t="s">
        <v>1</v>
      </c>
      <c r="B3" s="189"/>
      <c r="C3" s="189"/>
      <c r="D3" s="189"/>
      <c r="E3" s="189"/>
      <c r="F3" s="189"/>
      <c r="G3" s="189"/>
      <c r="H3" s="189"/>
      <c r="I3" s="189"/>
      <c r="J3" s="189"/>
      <c r="K3" s="189"/>
      <c r="L3" s="189"/>
      <c r="M3" s="203"/>
    </row>
    <row r="4" spans="1:13" ht="17.45" customHeight="1" x14ac:dyDescent="0.3">
      <c r="A4" s="188" t="s">
        <v>2</v>
      </c>
      <c r="B4" s="189"/>
      <c r="C4" s="189"/>
      <c r="D4" s="189"/>
      <c r="E4" s="189"/>
      <c r="F4" s="189"/>
      <c r="G4" s="189"/>
      <c r="H4" s="189"/>
      <c r="I4" s="189"/>
      <c r="J4" s="189"/>
      <c r="K4" s="189"/>
      <c r="L4" s="189"/>
      <c r="M4" s="203"/>
    </row>
    <row r="5" spans="1:13" ht="17.45" customHeight="1" x14ac:dyDescent="0.3">
      <c r="A5" s="188">
        <v>2025</v>
      </c>
      <c r="B5" s="189"/>
      <c r="C5" s="189"/>
      <c r="D5" s="189"/>
      <c r="E5" s="189"/>
      <c r="F5" s="189"/>
      <c r="G5" s="189"/>
      <c r="H5" s="189"/>
      <c r="I5" s="189"/>
      <c r="J5" s="189"/>
      <c r="K5" s="189"/>
      <c r="L5" s="189"/>
      <c r="M5" s="203"/>
    </row>
    <row r="6" spans="1:13" ht="14.25" customHeight="1" x14ac:dyDescent="0.25">
      <c r="A6" s="193"/>
      <c r="B6" s="194"/>
      <c r="C6" s="194"/>
      <c r="D6" s="194"/>
      <c r="E6" s="194"/>
      <c r="F6" s="194"/>
      <c r="G6" s="194"/>
      <c r="H6" s="194"/>
      <c r="I6" s="194"/>
      <c r="J6" s="194"/>
      <c r="K6" s="194"/>
      <c r="L6" s="194"/>
      <c r="M6" s="195"/>
    </row>
    <row r="7" spans="1:13" ht="14.25" customHeight="1" x14ac:dyDescent="0.25">
      <c r="A7" s="176" t="s">
        <v>15</v>
      </c>
      <c r="B7" s="177"/>
      <c r="C7" s="177"/>
      <c r="D7" s="177"/>
      <c r="E7" s="177"/>
      <c r="F7" s="177"/>
      <c r="G7" s="177"/>
      <c r="H7" s="177"/>
      <c r="I7" s="177"/>
      <c r="J7" s="177"/>
      <c r="K7" s="177"/>
      <c r="L7" s="177"/>
      <c r="M7" s="178"/>
    </row>
    <row r="8" spans="1:13" ht="14.25" customHeight="1" thickBot="1" x14ac:dyDescent="0.3">
      <c r="A8" s="209"/>
      <c r="B8" s="174"/>
      <c r="C8" s="174"/>
      <c r="D8" s="174"/>
      <c r="E8" s="174"/>
      <c r="F8" s="174"/>
      <c r="G8" s="174"/>
      <c r="H8" s="174"/>
      <c r="I8" s="174"/>
      <c r="J8" s="174"/>
      <c r="K8" s="174"/>
      <c r="L8" s="174"/>
      <c r="M8" s="175"/>
    </row>
    <row r="9" spans="1:13" ht="44.25" customHeight="1" thickBot="1" x14ac:dyDescent="0.3">
      <c r="A9" s="220" t="s">
        <v>169</v>
      </c>
      <c r="B9" s="221"/>
      <c r="C9" s="221"/>
      <c r="D9" s="221"/>
      <c r="E9" s="221"/>
      <c r="F9" s="221"/>
      <c r="G9" s="221"/>
      <c r="H9" s="221"/>
      <c r="I9" s="221"/>
      <c r="J9" s="221"/>
      <c r="K9" s="221"/>
      <c r="L9" s="221"/>
      <c r="M9" s="222"/>
    </row>
    <row r="10" spans="1:13" ht="13.9"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1</v>
      </c>
      <c r="J12" s="143">
        <v>0.33333333333333331</v>
      </c>
      <c r="K12" s="129">
        <v>0.33333333333333331</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4.2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4.25"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4.25" hidden="1" customHeight="1" x14ac:dyDescent="0.25">
      <c r="A23" s="40"/>
      <c r="B23" s="135" t="s">
        <v>193</v>
      </c>
      <c r="C23" s="136" t="s">
        <v>194</v>
      </c>
      <c r="D23" s="128"/>
      <c r="E23" s="145">
        <v>98</v>
      </c>
      <c r="F23" s="128" t="s">
        <v>15</v>
      </c>
      <c r="G23" s="128" t="s">
        <v>172</v>
      </c>
      <c r="H23" s="128" t="s">
        <v>103</v>
      </c>
      <c r="I23" s="129" t="s">
        <v>116</v>
      </c>
      <c r="J23" s="143">
        <v>0.33333333333333331</v>
      </c>
      <c r="K23" s="131" t="s">
        <v>116</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t="s">
        <v>128</v>
      </c>
      <c r="E28" s="145">
        <v>104</v>
      </c>
      <c r="F28" s="128" t="s">
        <v>15</v>
      </c>
      <c r="G28" s="128" t="s">
        <v>172</v>
      </c>
      <c r="H28" s="128" t="s">
        <v>103</v>
      </c>
      <c r="I28" s="129">
        <v>0</v>
      </c>
      <c r="J28" s="144">
        <v>0.33333333333333331</v>
      </c>
      <c r="K28" s="131">
        <v>0</v>
      </c>
      <c r="M28" s="37"/>
    </row>
    <row r="29" spans="1:13" ht="14.25" hidden="1" customHeight="1" x14ac:dyDescent="0.25">
      <c r="A29" s="40"/>
      <c r="B29" s="125" t="s">
        <v>205</v>
      </c>
      <c r="C29" s="126" t="s">
        <v>206</v>
      </c>
      <c r="D29" s="127" t="s">
        <v>128</v>
      </c>
      <c r="E29" s="145">
        <v>105</v>
      </c>
      <c r="F29" s="128" t="s">
        <v>15</v>
      </c>
      <c r="G29" s="128" t="s">
        <v>172</v>
      </c>
      <c r="H29" s="128" t="s">
        <v>103</v>
      </c>
      <c r="I29" s="129">
        <v>1</v>
      </c>
      <c r="J29" s="143">
        <v>0.33333333333333331</v>
      </c>
      <c r="K29" s="129">
        <v>0.33333333333333331</v>
      </c>
      <c r="M29" s="37"/>
    </row>
    <row r="30" spans="1:13" ht="14.2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4.25" hidden="1" customHeight="1" x14ac:dyDescent="0.25">
      <c r="A33" s="40"/>
      <c r="B33" s="130" t="s">
        <v>214</v>
      </c>
      <c r="C33" s="126" t="s">
        <v>215</v>
      </c>
      <c r="D33" s="127" t="s">
        <v>128</v>
      </c>
      <c r="E33" s="145">
        <v>139</v>
      </c>
      <c r="F33" s="128" t="s">
        <v>15</v>
      </c>
      <c r="G33" s="128" t="s">
        <v>211</v>
      </c>
      <c r="H33" s="128" t="s">
        <v>103</v>
      </c>
      <c r="I33" s="129">
        <v>0.5</v>
      </c>
      <c r="J33" s="149">
        <v>0.16666666666666671</v>
      </c>
      <c r="K33" s="129">
        <v>8.3333333333333329E-2</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t="s">
        <v>128</v>
      </c>
      <c r="E38" s="145">
        <v>144</v>
      </c>
      <c r="F38" s="128" t="s">
        <v>15</v>
      </c>
      <c r="G38" s="128" t="s">
        <v>211</v>
      </c>
      <c r="H38" s="128" t="s">
        <v>103</v>
      </c>
      <c r="I38" s="129">
        <v>1</v>
      </c>
      <c r="J38" s="149">
        <v>0.16666666666666671</v>
      </c>
      <c r="K38" s="129">
        <v>0.16666666666666671</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4.25" hidden="1" customHeight="1" x14ac:dyDescent="0.25">
      <c r="A42" s="40"/>
      <c r="B42" s="130" t="s">
        <v>232</v>
      </c>
      <c r="C42" s="126" t="s">
        <v>233</v>
      </c>
      <c r="D42" s="127" t="s">
        <v>107</v>
      </c>
      <c r="E42" s="145">
        <v>148</v>
      </c>
      <c r="F42" s="128" t="s">
        <v>15</v>
      </c>
      <c r="G42" s="128" t="s">
        <v>211</v>
      </c>
      <c r="H42" s="128" t="s">
        <v>103</v>
      </c>
      <c r="I42" s="129">
        <v>0.5</v>
      </c>
      <c r="J42" s="149">
        <v>0.16666666666666671</v>
      </c>
      <c r="K42" s="129">
        <v>8.3333333333333329E-2</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0.23719999999999999</v>
      </c>
      <c r="E48" s="145">
        <v>154</v>
      </c>
      <c r="F48" s="128" t="s">
        <v>15</v>
      </c>
      <c r="G48" s="128" t="s">
        <v>211</v>
      </c>
      <c r="H48" s="128" t="s">
        <v>103</v>
      </c>
      <c r="I48" s="129">
        <f>1/3</f>
        <v>0.33333333333333331</v>
      </c>
      <c r="J48" s="149">
        <v>0.16666666666666671</v>
      </c>
      <c r="K48" s="129">
        <v>5.5E-2</v>
      </c>
      <c r="M48" s="37"/>
    </row>
    <row r="49" spans="1:13" ht="14.2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3.04E-2</v>
      </c>
      <c r="E50" s="145">
        <v>156</v>
      </c>
      <c r="F50" s="128" t="s">
        <v>15</v>
      </c>
      <c r="G50" s="128" t="s">
        <v>211</v>
      </c>
      <c r="H50" s="128" t="s">
        <v>103</v>
      </c>
      <c r="I50" s="129">
        <f>(1/3)/2</f>
        <v>0.16666666666666666</v>
      </c>
      <c r="J50" s="149">
        <v>0.16666666666666671</v>
      </c>
      <c r="K50" s="129">
        <v>2.75E-2</v>
      </c>
      <c r="M50" s="37"/>
    </row>
    <row r="51" spans="1:13" ht="14.2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v>9.4500000000000001E-2</v>
      </c>
      <c r="E53" s="145">
        <v>159</v>
      </c>
      <c r="F53" s="128" t="s">
        <v>15</v>
      </c>
      <c r="G53" s="128" t="s">
        <v>211</v>
      </c>
      <c r="H53" s="128" t="s">
        <v>103</v>
      </c>
      <c r="I53" s="129">
        <f t="shared" ref="I53:I55" si="0">(1/3)/2</f>
        <v>0.16666666666666666</v>
      </c>
      <c r="J53" s="149">
        <v>0.16666666666666671</v>
      </c>
      <c r="K53" s="129">
        <v>2.75E-2</v>
      </c>
      <c r="M53" s="37"/>
    </row>
    <row r="54" spans="1:13" ht="14.25" hidden="1" customHeight="1" x14ac:dyDescent="0.25">
      <c r="A54" s="40"/>
      <c r="B54" s="130" t="s">
        <v>256</v>
      </c>
      <c r="C54" s="126" t="s">
        <v>257</v>
      </c>
      <c r="D54" s="157">
        <v>1.8E-3</v>
      </c>
      <c r="E54" s="145">
        <v>160</v>
      </c>
      <c r="F54" s="128" t="s">
        <v>15</v>
      </c>
      <c r="G54" s="128" t="s">
        <v>211</v>
      </c>
      <c r="H54" s="128" t="s">
        <v>103</v>
      </c>
      <c r="I54" s="129">
        <f t="shared" si="0"/>
        <v>0.16666666666666666</v>
      </c>
      <c r="J54" s="149">
        <v>0.16666666666666671</v>
      </c>
      <c r="K54" s="129">
        <v>2.75E-2</v>
      </c>
      <c r="M54" s="37"/>
    </row>
    <row r="55" spans="1:13" ht="14.25" hidden="1" customHeight="1" x14ac:dyDescent="0.25">
      <c r="A55" s="40"/>
      <c r="B55" s="130" t="s">
        <v>258</v>
      </c>
      <c r="C55" s="126" t="s">
        <v>259</v>
      </c>
      <c r="D55" s="157">
        <v>1.8000000000000001E-4</v>
      </c>
      <c r="E55" s="145">
        <v>161</v>
      </c>
      <c r="F55" s="128" t="s">
        <v>15</v>
      </c>
      <c r="G55" s="128" t="s">
        <v>211</v>
      </c>
      <c r="H55" s="128" t="s">
        <v>103</v>
      </c>
      <c r="I55" s="129">
        <f t="shared" si="0"/>
        <v>0.16666666666666666</v>
      </c>
      <c r="J55" s="149">
        <v>0.16666666666666671</v>
      </c>
      <c r="K55" s="129">
        <v>2.75E-2</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t="s">
        <v>107</v>
      </c>
      <c r="E61" s="145">
        <v>167</v>
      </c>
      <c r="F61" s="128" t="s">
        <v>15</v>
      </c>
      <c r="G61" s="128" t="s">
        <v>211</v>
      </c>
      <c r="H61" s="128" t="s">
        <v>103</v>
      </c>
      <c r="I61" s="129">
        <v>0.25</v>
      </c>
      <c r="J61" s="149">
        <v>0.16666666666666671</v>
      </c>
      <c r="K61" s="129">
        <v>4.1666666666666657E-2</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72" t="s">
        <v>275</v>
      </c>
      <c r="D63" s="122">
        <v>7</v>
      </c>
      <c r="E63" s="147">
        <v>524</v>
      </c>
      <c r="F63" s="122" t="s">
        <v>15</v>
      </c>
      <c r="G63" s="122" t="s">
        <v>211</v>
      </c>
      <c r="H63" s="122" t="s">
        <v>103</v>
      </c>
      <c r="I63" s="123">
        <v>0.875</v>
      </c>
      <c r="J63" s="152" t="s">
        <v>553</v>
      </c>
      <c r="K63" s="123"/>
      <c r="M63" s="37"/>
    </row>
    <row r="64" spans="1:13" ht="15.75" x14ac:dyDescent="0.25">
      <c r="A64" s="40"/>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v>
      </c>
      <c r="E70" s="29">
        <f>1/3</f>
        <v>0.33333333333333331</v>
      </c>
      <c r="F70" s="30">
        <f>E70*D70</f>
        <v>0.33333333333333331</v>
      </c>
      <c r="M70" s="37"/>
    </row>
    <row r="71" spans="1:13" ht="27" customHeight="1" x14ac:dyDescent="0.25">
      <c r="A71" s="40"/>
      <c r="C71" s="19" t="s">
        <v>279</v>
      </c>
      <c r="D71" s="20">
        <f>SUM(I22:I28)</f>
        <v>0</v>
      </c>
      <c r="E71" s="29">
        <f t="shared" ref="E71:E72" si="1">1/3</f>
        <v>0.33333333333333331</v>
      </c>
      <c r="F71" s="30">
        <f>E71*D71</f>
        <v>0</v>
      </c>
      <c r="M71" s="37"/>
    </row>
    <row r="72" spans="1:13" ht="32.25" thickBot="1" x14ac:dyDescent="0.3">
      <c r="A72" s="40"/>
      <c r="C72" s="19" t="s">
        <v>280</v>
      </c>
      <c r="D72" s="20">
        <f>SUM(I29:I30)</f>
        <v>1</v>
      </c>
      <c r="E72" s="29">
        <f t="shared" si="1"/>
        <v>0.33333333333333331</v>
      </c>
      <c r="F72" s="30">
        <f t="shared" ref="F72" si="2">E72*D72</f>
        <v>0.33333333333333331</v>
      </c>
      <c r="M72" s="37"/>
    </row>
    <row r="73" spans="1:13" ht="27" customHeight="1" thickBot="1" x14ac:dyDescent="0.3">
      <c r="A73" s="40"/>
      <c r="C73" s="223" t="s">
        <v>162</v>
      </c>
      <c r="D73" s="224"/>
      <c r="E73" s="225"/>
      <c r="F73" s="25">
        <f>SUM(F70:F72)</f>
        <v>0.66666666666666663</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0.5</v>
      </c>
      <c r="E77" s="29">
        <f>1/6</f>
        <v>0.16666666666666666</v>
      </c>
      <c r="F77" s="30">
        <f>E77*D77</f>
        <v>8.3333333333333329E-2</v>
      </c>
      <c r="M77" s="37"/>
    </row>
    <row r="78" spans="1:13" ht="31.5" x14ac:dyDescent="0.25">
      <c r="A78" s="40"/>
      <c r="C78" s="19" t="s">
        <v>284</v>
      </c>
      <c r="D78" s="20">
        <f>SUM(I36:I39)</f>
        <v>1</v>
      </c>
      <c r="E78" s="29">
        <f t="shared" ref="E78:E82" si="3">1/6</f>
        <v>0.16666666666666666</v>
      </c>
      <c r="F78" s="30">
        <f t="shared" ref="F78:F82" si="4">E78*D78</f>
        <v>0.16666666666666666</v>
      </c>
      <c r="M78" s="37"/>
    </row>
    <row r="79" spans="1:13" ht="31.5" x14ac:dyDescent="0.25">
      <c r="A79" s="40"/>
      <c r="C79" s="19" t="s">
        <v>285</v>
      </c>
      <c r="D79" s="20">
        <f>I63</f>
        <v>0.875</v>
      </c>
      <c r="E79" s="29">
        <f t="shared" si="3"/>
        <v>0.16666666666666666</v>
      </c>
      <c r="F79" s="30">
        <f t="shared" si="4"/>
        <v>0.14583333333333331</v>
      </c>
      <c r="M79" s="37"/>
    </row>
    <row r="80" spans="1:13" ht="47.25" x14ac:dyDescent="0.25">
      <c r="A80" s="40"/>
      <c r="C80" s="19" t="s">
        <v>286</v>
      </c>
      <c r="D80" s="20">
        <f>SUM(I40:I44)</f>
        <v>0.5</v>
      </c>
      <c r="E80" s="29">
        <f t="shared" si="3"/>
        <v>0.16666666666666666</v>
      </c>
      <c r="F80" s="30">
        <f t="shared" si="4"/>
        <v>8.3333333333333329E-2</v>
      </c>
      <c r="M80" s="37"/>
    </row>
    <row r="81" spans="1:13" ht="47.25" x14ac:dyDescent="0.25">
      <c r="A81" s="40"/>
      <c r="C81" s="19" t="s">
        <v>287</v>
      </c>
      <c r="D81" s="20">
        <f>SUM(I45:I57)</f>
        <v>0.99999999999999989</v>
      </c>
      <c r="E81" s="29">
        <f t="shared" si="3"/>
        <v>0.16666666666666666</v>
      </c>
      <c r="F81" s="30">
        <f t="shared" si="4"/>
        <v>0.16666666666666663</v>
      </c>
      <c r="M81" s="37"/>
    </row>
    <row r="82" spans="1:13" ht="48" thickBot="1" x14ac:dyDescent="0.3">
      <c r="A82" s="40"/>
      <c r="C82" s="19" t="s">
        <v>288</v>
      </c>
      <c r="D82" s="20">
        <f>SUM(I58:I62)</f>
        <v>0.25</v>
      </c>
      <c r="E82" s="29">
        <f t="shared" si="3"/>
        <v>0.16666666666666666</v>
      </c>
      <c r="F82" s="30">
        <f t="shared" si="4"/>
        <v>4.1666666666666664E-2</v>
      </c>
      <c r="M82" s="37"/>
    </row>
    <row r="83" spans="1:13" ht="27" customHeight="1" thickBot="1" x14ac:dyDescent="0.3">
      <c r="A83" s="40"/>
      <c r="C83" s="217" t="s">
        <v>162</v>
      </c>
      <c r="D83" s="224"/>
      <c r="E83" s="225"/>
      <c r="F83" s="31">
        <f>SUM(F77:F82)</f>
        <v>0.68749999999999989</v>
      </c>
      <c r="M83" s="37"/>
    </row>
    <row r="84" spans="1:13" ht="14.25" customHeight="1" thickBot="1" x14ac:dyDescent="0.3">
      <c r="A84" s="40"/>
      <c r="M84" s="37"/>
    </row>
    <row r="85" spans="1:13" ht="28.5" customHeight="1" thickBot="1" x14ac:dyDescent="0.3">
      <c r="A85" s="40"/>
      <c r="C85" s="214" t="s">
        <v>168</v>
      </c>
      <c r="D85" s="224"/>
      <c r="E85" s="225"/>
      <c r="F85" s="76">
        <f>(F73*50%)+(F83*50%)</f>
        <v>0.67708333333333326</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7nm3AD+Sdb4VzYSUp94c0balKRWIoXOz+XHMs+uZvcVKF3tMXYDDD8xexktV2Lnouws76jppV1eRxY4Ab8CiUQ==" saltValue="DYjmWqytzVCeM8XV1r3lvg=="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8"/>
      <c r="B1" s="239"/>
      <c r="C1" s="239"/>
      <c r="D1" s="239"/>
      <c r="E1" s="239"/>
      <c r="F1" s="239"/>
      <c r="G1" s="239"/>
      <c r="H1" s="239"/>
      <c r="I1" s="239"/>
      <c r="J1" s="239"/>
      <c r="K1" s="239"/>
      <c r="L1" s="239"/>
      <c r="M1" s="240"/>
    </row>
    <row r="2" spans="1:13" ht="18" customHeight="1" x14ac:dyDescent="0.2">
      <c r="A2" s="241" t="s">
        <v>0</v>
      </c>
      <c r="B2" s="242"/>
      <c r="C2" s="242"/>
      <c r="D2" s="242"/>
      <c r="E2" s="242"/>
      <c r="F2" s="242"/>
      <c r="G2" s="242"/>
      <c r="H2" s="242"/>
      <c r="I2" s="242"/>
      <c r="J2" s="242"/>
      <c r="K2" s="242"/>
      <c r="L2" s="242"/>
      <c r="M2" s="243"/>
    </row>
    <row r="3" spans="1:13" ht="18" customHeight="1" x14ac:dyDescent="0.2">
      <c r="A3" s="241" t="s">
        <v>1</v>
      </c>
      <c r="B3" s="242"/>
      <c r="C3" s="242"/>
      <c r="D3" s="242"/>
      <c r="E3" s="242"/>
      <c r="F3" s="242"/>
      <c r="G3" s="242"/>
      <c r="H3" s="242"/>
      <c r="I3" s="242"/>
      <c r="J3" s="242"/>
      <c r="K3" s="242"/>
      <c r="L3" s="242"/>
      <c r="M3" s="243"/>
    </row>
    <row r="4" spans="1:13" ht="18" customHeight="1" x14ac:dyDescent="0.2">
      <c r="A4" s="241" t="s">
        <v>2</v>
      </c>
      <c r="B4" s="242"/>
      <c r="C4" s="242"/>
      <c r="D4" s="242"/>
      <c r="E4" s="242"/>
      <c r="F4" s="242"/>
      <c r="G4" s="242"/>
      <c r="H4" s="242"/>
      <c r="I4" s="242"/>
      <c r="J4" s="242"/>
      <c r="K4" s="242"/>
      <c r="L4" s="242"/>
      <c r="M4" s="243"/>
    </row>
    <row r="5" spans="1:13" ht="18" customHeight="1" x14ac:dyDescent="0.2">
      <c r="A5" s="241">
        <v>2025</v>
      </c>
      <c r="B5" s="242"/>
      <c r="C5" s="242"/>
      <c r="D5" s="242"/>
      <c r="E5" s="242"/>
      <c r="F5" s="242"/>
      <c r="G5" s="242"/>
      <c r="H5" s="242"/>
      <c r="I5" s="242"/>
      <c r="J5" s="242"/>
      <c r="K5" s="242"/>
      <c r="L5" s="242"/>
      <c r="M5" s="243"/>
    </row>
    <row r="6" spans="1:13" ht="14.25" customHeight="1" x14ac:dyDescent="0.2">
      <c r="A6" s="235"/>
      <c r="B6" s="236"/>
      <c r="C6" s="236"/>
      <c r="D6" s="236"/>
      <c r="E6" s="236"/>
      <c r="F6" s="236"/>
      <c r="G6" s="236"/>
      <c r="H6" s="236"/>
      <c r="I6" s="236"/>
      <c r="J6" s="236"/>
      <c r="K6" s="236"/>
      <c r="L6" s="236"/>
      <c r="M6" s="237"/>
    </row>
    <row r="7" spans="1:13" ht="14.25" customHeight="1" x14ac:dyDescent="0.2">
      <c r="A7" s="176" t="s">
        <v>18</v>
      </c>
      <c r="B7" s="244"/>
      <c r="C7" s="244"/>
      <c r="D7" s="244"/>
      <c r="E7" s="244"/>
      <c r="F7" s="244"/>
      <c r="G7" s="244"/>
      <c r="H7" s="244"/>
      <c r="I7" s="244"/>
      <c r="J7" s="244"/>
      <c r="K7" s="244"/>
      <c r="L7" s="244"/>
      <c r="M7" s="245"/>
    </row>
    <row r="8" spans="1:13" ht="14.25" customHeight="1" thickBot="1" x14ac:dyDescent="0.25">
      <c r="A8" s="246"/>
      <c r="B8" s="247"/>
      <c r="C8" s="247"/>
      <c r="D8" s="247"/>
      <c r="E8" s="247"/>
      <c r="F8" s="247"/>
      <c r="G8" s="247"/>
      <c r="H8" s="247"/>
      <c r="I8" s="247"/>
      <c r="J8" s="247"/>
      <c r="K8" s="247"/>
      <c r="L8" s="247"/>
      <c r="M8" s="248"/>
    </row>
    <row r="9" spans="1:13" ht="52.5" customHeight="1" thickBot="1" x14ac:dyDescent="0.25">
      <c r="A9" s="220" t="s">
        <v>289</v>
      </c>
      <c r="B9" s="249"/>
      <c r="C9" s="249"/>
      <c r="D9" s="249"/>
      <c r="E9" s="249"/>
      <c r="F9" s="249"/>
      <c r="G9" s="249"/>
      <c r="H9" s="249"/>
      <c r="I9" s="249"/>
      <c r="J9" s="249"/>
      <c r="K9" s="249"/>
      <c r="L9" s="249"/>
      <c r="M9" s="250"/>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89</v>
      </c>
      <c r="E12" s="145">
        <v>171</v>
      </c>
      <c r="F12" s="120" t="s">
        <v>18</v>
      </c>
      <c r="G12" s="120" t="s">
        <v>295</v>
      </c>
      <c r="H12" s="120" t="s">
        <v>103</v>
      </c>
      <c r="I12" s="170">
        <v>0</v>
      </c>
      <c r="J12" s="143">
        <v>0.16666666666666671</v>
      </c>
      <c r="K12" s="121"/>
      <c r="M12" s="99"/>
    </row>
    <row r="13" spans="1:13" ht="14.25" hidden="1" customHeight="1" x14ac:dyDescent="0.2">
      <c r="A13" s="68"/>
      <c r="B13" s="142" t="s">
        <v>296</v>
      </c>
      <c r="C13" s="141" t="s">
        <v>297</v>
      </c>
      <c r="D13" s="140" t="s">
        <v>89</v>
      </c>
      <c r="E13" s="145">
        <v>172</v>
      </c>
      <c r="F13" s="120" t="s">
        <v>18</v>
      </c>
      <c r="G13" s="120" t="s">
        <v>295</v>
      </c>
      <c r="H13" s="120" t="s">
        <v>103</v>
      </c>
      <c r="I13" s="170">
        <v>0</v>
      </c>
      <c r="J13" s="143">
        <v>0.16666666666666671</v>
      </c>
      <c r="K13" s="121"/>
      <c r="M13" s="99"/>
    </row>
    <row r="14" spans="1:13" ht="14.25" hidden="1" customHeight="1" x14ac:dyDescent="0.2">
      <c r="A14" s="68"/>
      <c r="B14" s="142" t="s">
        <v>298</v>
      </c>
      <c r="C14" s="141" t="s">
        <v>299</v>
      </c>
      <c r="D14" s="140" t="s">
        <v>89</v>
      </c>
      <c r="E14" s="145">
        <v>173</v>
      </c>
      <c r="F14" s="120" t="s">
        <v>18</v>
      </c>
      <c r="G14" s="120" t="s">
        <v>295</v>
      </c>
      <c r="H14" s="120" t="s">
        <v>103</v>
      </c>
      <c r="I14" s="170">
        <v>0</v>
      </c>
      <c r="J14" s="143">
        <v>0.16666666666666671</v>
      </c>
      <c r="K14" s="121"/>
      <c r="M14" s="99"/>
    </row>
    <row r="15" spans="1:13" ht="14.25" hidden="1" customHeight="1" x14ac:dyDescent="0.2">
      <c r="A15" s="68"/>
      <c r="B15" s="142" t="s">
        <v>300</v>
      </c>
      <c r="C15" s="141" t="s">
        <v>301</v>
      </c>
      <c r="D15" s="140" t="s">
        <v>89</v>
      </c>
      <c r="E15" s="145">
        <v>174</v>
      </c>
      <c r="F15" s="120" t="s">
        <v>18</v>
      </c>
      <c r="G15" s="120" t="s">
        <v>295</v>
      </c>
      <c r="H15" s="120" t="s">
        <v>103</v>
      </c>
      <c r="I15" s="170">
        <v>0</v>
      </c>
      <c r="J15" s="143">
        <v>0.16666666666666671</v>
      </c>
      <c r="K15" s="121"/>
      <c r="M15" s="99"/>
    </row>
    <row r="16" spans="1:13" ht="14.25" hidden="1" customHeight="1" x14ac:dyDescent="0.2">
      <c r="A16" s="68"/>
      <c r="B16" s="142" t="s">
        <v>302</v>
      </c>
      <c r="C16" s="141" t="s">
        <v>303</v>
      </c>
      <c r="D16" s="140" t="s">
        <v>89</v>
      </c>
      <c r="E16" s="145">
        <v>175</v>
      </c>
      <c r="F16" s="120" t="s">
        <v>18</v>
      </c>
      <c r="G16" s="120" t="s">
        <v>295</v>
      </c>
      <c r="H16" s="120" t="s">
        <v>103</v>
      </c>
      <c r="I16" s="170">
        <v>0</v>
      </c>
      <c r="J16" s="143">
        <v>0.16666666666666671</v>
      </c>
      <c r="K16" s="121"/>
      <c r="M16" s="99"/>
    </row>
    <row r="17" spans="1:13" ht="14.25" hidden="1" customHeight="1" x14ac:dyDescent="0.2">
      <c r="A17" s="68"/>
      <c r="B17" s="142" t="s">
        <v>304</v>
      </c>
      <c r="C17" s="141" t="s">
        <v>305</v>
      </c>
      <c r="D17" s="140" t="s">
        <v>89</v>
      </c>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4.25" hidden="1" customHeight="1" x14ac:dyDescent="0.2">
      <c r="A21" s="68"/>
      <c r="B21" s="137" t="s">
        <v>312</v>
      </c>
      <c r="C21" s="126" t="s">
        <v>313</v>
      </c>
      <c r="D21" s="127"/>
      <c r="E21" s="145">
        <v>217</v>
      </c>
      <c r="F21" s="128" t="s">
        <v>18</v>
      </c>
      <c r="G21" s="128" t="s">
        <v>295</v>
      </c>
      <c r="H21" s="128" t="s">
        <v>103</v>
      </c>
      <c r="I21" s="129" t="s">
        <v>116</v>
      </c>
      <c r="J21" s="149">
        <v>0.16666666666666671</v>
      </c>
      <c r="K21" s="129" t="s">
        <v>116</v>
      </c>
      <c r="M21" s="99"/>
    </row>
    <row r="22" spans="1:13" ht="14.25" hidden="1" customHeight="1" x14ac:dyDescent="0.2">
      <c r="A22" s="68"/>
      <c r="B22" s="137" t="s">
        <v>314</v>
      </c>
      <c r="C22" s="126" t="s">
        <v>315</v>
      </c>
      <c r="D22" s="127" t="s">
        <v>107</v>
      </c>
      <c r="E22" s="145">
        <v>218</v>
      </c>
      <c r="F22" s="128" t="s">
        <v>18</v>
      </c>
      <c r="G22" s="128" t="s">
        <v>295</v>
      </c>
      <c r="H22" s="128" t="s">
        <v>103</v>
      </c>
      <c r="I22" s="129">
        <v>0</v>
      </c>
      <c r="J22" s="149">
        <v>0.16666666666666671</v>
      </c>
      <c r="K22" s="129">
        <v>0</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4.25" hidden="1" customHeight="1" x14ac:dyDescent="0.2">
      <c r="A25" s="68"/>
      <c r="B25" s="130" t="s">
        <v>320</v>
      </c>
      <c r="C25" s="126" t="s">
        <v>321</v>
      </c>
      <c r="D25" s="127" t="s">
        <v>107</v>
      </c>
      <c r="E25" s="145">
        <v>232</v>
      </c>
      <c r="F25" s="128" t="s">
        <v>18</v>
      </c>
      <c r="G25" s="128" t="s">
        <v>295</v>
      </c>
      <c r="H25" s="128" t="s">
        <v>103</v>
      </c>
      <c r="I25" s="129">
        <v>0.5</v>
      </c>
      <c r="J25" s="149">
        <v>0.16666666666666671</v>
      </c>
      <c r="K25" s="131">
        <v>8.3333333333333329E-2</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c r="E27" s="145">
        <v>234</v>
      </c>
      <c r="F27" s="128" t="s">
        <v>18</v>
      </c>
      <c r="G27" s="128" t="s">
        <v>295</v>
      </c>
      <c r="H27" s="128" t="s">
        <v>103</v>
      </c>
      <c r="I27" s="131" t="s">
        <v>116</v>
      </c>
      <c r="J27" s="149">
        <v>0.16666666666666671</v>
      </c>
      <c r="K27" s="131" t="s">
        <v>116</v>
      </c>
      <c r="M27" s="99"/>
    </row>
    <row r="28" spans="1:13" ht="14.25" hidden="1" customHeight="1" x14ac:dyDescent="0.2">
      <c r="A28" s="68"/>
      <c r="B28" s="130" t="s">
        <v>326</v>
      </c>
      <c r="C28" s="126" t="s">
        <v>327</v>
      </c>
      <c r="D28" s="127"/>
      <c r="E28" s="145">
        <v>235</v>
      </c>
      <c r="F28" s="128" t="s">
        <v>18</v>
      </c>
      <c r="G28" s="128" t="s">
        <v>295</v>
      </c>
      <c r="H28" s="128" t="s">
        <v>103</v>
      </c>
      <c r="I28" s="129" t="s">
        <v>116</v>
      </c>
      <c r="J28" s="149">
        <v>0.16666666666666671</v>
      </c>
      <c r="K28" s="131" t="s">
        <v>116</v>
      </c>
      <c r="M28" s="99"/>
    </row>
    <row r="29" spans="1:13" ht="14.25" hidden="1" customHeight="1" x14ac:dyDescent="0.2">
      <c r="A29" s="68"/>
      <c r="B29" s="130" t="s">
        <v>328</v>
      </c>
      <c r="C29" s="126" t="s">
        <v>329</v>
      </c>
      <c r="D29" s="127" t="s">
        <v>107</v>
      </c>
      <c r="E29" s="145">
        <v>236</v>
      </c>
      <c r="F29" s="128" t="s">
        <v>18</v>
      </c>
      <c r="G29" s="128" t="s">
        <v>295</v>
      </c>
      <c r="H29" s="128" t="s">
        <v>103</v>
      </c>
      <c r="I29" s="129">
        <v>0.5</v>
      </c>
      <c r="J29" s="149">
        <v>0.16666666666666671</v>
      </c>
      <c r="K29" s="131">
        <v>8.3333333333333329E-2</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c r="E34" s="145">
        <v>243</v>
      </c>
      <c r="F34" s="128" t="s">
        <v>18</v>
      </c>
      <c r="G34" s="128" t="s">
        <v>82</v>
      </c>
      <c r="H34" s="128" t="s">
        <v>103</v>
      </c>
      <c r="I34" s="129" t="s">
        <v>116</v>
      </c>
      <c r="J34" s="143">
        <v>0.33333333333333331</v>
      </c>
      <c r="K34" s="131" t="s">
        <v>116</v>
      </c>
      <c r="M34" s="99"/>
    </row>
    <row r="35" spans="1:13" ht="14.25" hidden="1" customHeight="1" x14ac:dyDescent="0.2">
      <c r="A35" s="68"/>
      <c r="B35" s="130" t="s">
        <v>340</v>
      </c>
      <c r="C35" s="126" t="s">
        <v>341</v>
      </c>
      <c r="D35" s="127" t="s">
        <v>107</v>
      </c>
      <c r="E35" s="145">
        <v>244</v>
      </c>
      <c r="F35" s="128" t="s">
        <v>18</v>
      </c>
      <c r="G35" s="128" t="s">
        <v>82</v>
      </c>
      <c r="H35" s="128" t="s">
        <v>103</v>
      </c>
      <c r="I35" s="129">
        <v>1</v>
      </c>
      <c r="J35" s="143">
        <v>0.33333333333333331</v>
      </c>
      <c r="K35" s="131">
        <v>0.33333333333333331</v>
      </c>
      <c r="M35" s="99"/>
    </row>
    <row r="36" spans="1:13" ht="14.25" hidden="1" customHeight="1" x14ac:dyDescent="0.2">
      <c r="A36" s="68"/>
      <c r="B36" s="130" t="s">
        <v>342</v>
      </c>
      <c r="C36" s="126" t="s">
        <v>343</v>
      </c>
      <c r="D36" s="127"/>
      <c r="E36" s="145">
        <v>245</v>
      </c>
      <c r="F36" s="128" t="s">
        <v>18</v>
      </c>
      <c r="G36" s="128" t="s">
        <v>82</v>
      </c>
      <c r="H36" s="128" t="s">
        <v>103</v>
      </c>
      <c r="I36" s="129" t="s">
        <v>116</v>
      </c>
      <c r="J36" s="143">
        <v>0.33333333333333331</v>
      </c>
      <c r="K36" s="131" t="s">
        <v>116</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t="s">
        <v>107</v>
      </c>
      <c r="E40" s="145">
        <v>250</v>
      </c>
      <c r="F40" s="128" t="s">
        <v>18</v>
      </c>
      <c r="G40" s="128" t="s">
        <v>82</v>
      </c>
      <c r="H40" s="128" t="s">
        <v>103</v>
      </c>
      <c r="I40" s="129">
        <v>1</v>
      </c>
      <c r="J40" s="143">
        <v>0.33333333333333331</v>
      </c>
      <c r="K40" s="131">
        <v>0.33333333333333331</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c r="E43" s="145">
        <v>253</v>
      </c>
      <c r="F43" s="128" t="s">
        <v>18</v>
      </c>
      <c r="G43" s="128" t="s">
        <v>82</v>
      </c>
      <c r="H43" s="128" t="s">
        <v>103</v>
      </c>
      <c r="I43" s="129" t="s">
        <v>116</v>
      </c>
      <c r="J43" s="143">
        <v>0.33333333333333331</v>
      </c>
      <c r="K43" s="131" t="s">
        <v>116</v>
      </c>
      <c r="M43" s="99"/>
    </row>
    <row r="44" spans="1:13" ht="14.25" hidden="1" customHeight="1" x14ac:dyDescent="0.2">
      <c r="A44" s="68"/>
      <c r="B44" s="130" t="s">
        <v>357</v>
      </c>
      <c r="C44" s="126" t="s">
        <v>358</v>
      </c>
      <c r="D44" s="127" t="s">
        <v>107</v>
      </c>
      <c r="E44" s="145">
        <v>254</v>
      </c>
      <c r="F44" s="128" t="s">
        <v>18</v>
      </c>
      <c r="G44" s="128" t="s">
        <v>82</v>
      </c>
      <c r="H44" s="128" t="s">
        <v>103</v>
      </c>
      <c r="I44" s="129">
        <v>1</v>
      </c>
      <c r="J44" s="143">
        <v>0.33333333333333331</v>
      </c>
      <c r="K44" s="131">
        <v>0.33333333333333331</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t="s">
        <v>116</v>
      </c>
      <c r="J54" s="151">
        <v>0.33333333333333331</v>
      </c>
      <c r="K54" s="131" t="s">
        <v>116</v>
      </c>
      <c r="M54" s="99"/>
    </row>
    <row r="55" spans="1:13" ht="14.25" hidden="1" customHeight="1" x14ac:dyDescent="0.2">
      <c r="A55" s="68"/>
      <c r="B55" s="137" t="s">
        <v>378</v>
      </c>
      <c r="C55" s="126" t="s">
        <v>379</v>
      </c>
      <c r="D55" s="127" t="s">
        <v>107</v>
      </c>
      <c r="E55" s="145">
        <v>315</v>
      </c>
      <c r="F55" s="128" t="s">
        <v>18</v>
      </c>
      <c r="G55" s="128" t="s">
        <v>380</v>
      </c>
      <c r="H55" s="128" t="s">
        <v>103</v>
      </c>
      <c r="I55" s="129">
        <v>0.5</v>
      </c>
      <c r="J55" s="143">
        <v>0.33333333333333331</v>
      </c>
      <c r="K55" s="131">
        <v>0.16666666666666671</v>
      </c>
      <c r="M55" s="99"/>
    </row>
    <row r="56" spans="1:13" ht="14.25" hidden="1" customHeight="1" x14ac:dyDescent="0.2">
      <c r="A56" s="68"/>
      <c r="B56" s="137" t="s">
        <v>381</v>
      </c>
      <c r="C56" s="126" t="s">
        <v>382</v>
      </c>
      <c r="D56" s="127"/>
      <c r="E56" s="145">
        <v>325</v>
      </c>
      <c r="F56" s="128" t="s">
        <v>18</v>
      </c>
      <c r="G56" s="128" t="s">
        <v>380</v>
      </c>
      <c r="H56" s="128" t="s">
        <v>103</v>
      </c>
      <c r="I56" s="129" t="s">
        <v>116</v>
      </c>
      <c r="J56" s="143">
        <v>0.33333333333333331</v>
      </c>
      <c r="K56" s="131" t="s">
        <v>116</v>
      </c>
      <c r="M56" s="99"/>
    </row>
    <row r="57" spans="1:13" ht="14.2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t="s">
        <v>107</v>
      </c>
      <c r="E60" s="145">
        <v>330</v>
      </c>
      <c r="F60" s="128" t="s">
        <v>18</v>
      </c>
      <c r="G60" s="128" t="s">
        <v>380</v>
      </c>
      <c r="H60" s="128" t="s">
        <v>103</v>
      </c>
      <c r="I60" s="129">
        <v>0.5</v>
      </c>
      <c r="J60" s="143">
        <v>0.33333333333333331</v>
      </c>
      <c r="K60" s="131">
        <v>0.16666666666666671</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t="s">
        <v>107</v>
      </c>
      <c r="E62" s="145">
        <v>333</v>
      </c>
      <c r="F62" s="128" t="s">
        <v>18</v>
      </c>
      <c r="G62" s="128" t="s">
        <v>380</v>
      </c>
      <c r="H62" s="128" t="s">
        <v>103</v>
      </c>
      <c r="I62" s="129">
        <v>0.5</v>
      </c>
      <c r="J62" s="143">
        <v>0.33333333333333331</v>
      </c>
      <c r="K62" s="131">
        <v>0.16666666666666671</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t="s">
        <v>107</v>
      </c>
      <c r="E67" s="145">
        <v>351</v>
      </c>
      <c r="F67" s="128" t="s">
        <v>18</v>
      </c>
      <c r="G67" s="128" t="s">
        <v>380</v>
      </c>
      <c r="H67" s="128" t="s">
        <v>103</v>
      </c>
      <c r="I67" s="129">
        <v>0.25</v>
      </c>
      <c r="J67" s="143">
        <v>0.33333333333333331</v>
      </c>
      <c r="K67" s="131">
        <v>8.3333333333333329E-2</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hidden="1"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0</v>
      </c>
      <c r="E77" s="102">
        <f t="shared" ref="E77:E82" si="0">1/6</f>
        <v>0.16666666666666666</v>
      </c>
      <c r="F77" s="103">
        <f>E77*D77</f>
        <v>0</v>
      </c>
      <c r="M77" s="99"/>
    </row>
    <row r="78" spans="1:13" ht="26.25" customHeight="1" x14ac:dyDescent="0.2">
      <c r="A78" s="68"/>
      <c r="C78" s="28" t="s">
        <v>418</v>
      </c>
      <c r="D78" s="102">
        <f>I13</f>
        <v>0</v>
      </c>
      <c r="E78" s="102">
        <f t="shared" si="0"/>
        <v>0.16666666666666666</v>
      </c>
      <c r="F78" s="103">
        <f t="shared" ref="F78:F82" si="1">E78*D78</f>
        <v>0</v>
      </c>
      <c r="M78" s="99"/>
    </row>
    <row r="79" spans="1:13" ht="31.5" x14ac:dyDescent="0.2">
      <c r="A79" s="68"/>
      <c r="C79" s="28" t="s">
        <v>419</v>
      </c>
      <c r="D79" s="102">
        <f>SUM(I14:I16)</f>
        <v>0</v>
      </c>
      <c r="E79" s="102">
        <f t="shared" si="0"/>
        <v>0.16666666666666666</v>
      </c>
      <c r="F79" s="103">
        <f t="shared" si="1"/>
        <v>0</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0</v>
      </c>
      <c r="E81" s="102">
        <f t="shared" si="0"/>
        <v>0.16666666666666666</v>
      </c>
      <c r="F81" s="103">
        <f t="shared" si="1"/>
        <v>0</v>
      </c>
      <c r="M81" s="99"/>
    </row>
    <row r="82" spans="1:13" ht="26.25" customHeight="1" thickBot="1" x14ac:dyDescent="0.25">
      <c r="A82" s="68"/>
      <c r="C82" s="19" t="s">
        <v>422</v>
      </c>
      <c r="D82" s="10">
        <f>SUM(I23:I33)</f>
        <v>1</v>
      </c>
      <c r="E82" s="102">
        <f t="shared" si="0"/>
        <v>0.16666666666666666</v>
      </c>
      <c r="F82" s="103">
        <f t="shared" si="1"/>
        <v>0.16666666666666666</v>
      </c>
      <c r="M82" s="99"/>
    </row>
    <row r="83" spans="1:13" ht="26.25" customHeight="1" thickBot="1" x14ac:dyDescent="0.25">
      <c r="A83" s="68"/>
      <c r="C83" s="223" t="s">
        <v>162</v>
      </c>
      <c r="D83" s="230"/>
      <c r="E83" s="231"/>
      <c r="F83" s="25">
        <f>SUM(F77:F82)</f>
        <v>0.16666666666666666</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1</v>
      </c>
      <c r="E89" s="102">
        <f t="shared" ref="E89:E90" si="3">1/3</f>
        <v>0.33333333333333331</v>
      </c>
      <c r="F89" s="103">
        <f t="shared" si="2"/>
        <v>0.33333333333333331</v>
      </c>
      <c r="M89" s="99"/>
    </row>
    <row r="90" spans="1:13" ht="36.75" customHeight="1" thickBot="1" x14ac:dyDescent="0.25">
      <c r="A90" s="68"/>
      <c r="C90" s="28" t="s">
        <v>427</v>
      </c>
      <c r="D90" s="102">
        <f>SUM(I44:I54)</f>
        <v>1</v>
      </c>
      <c r="E90" s="102">
        <f t="shared" si="3"/>
        <v>0.33333333333333331</v>
      </c>
      <c r="F90" s="103">
        <f t="shared" si="2"/>
        <v>0.33333333333333331</v>
      </c>
      <c r="M90" s="99"/>
    </row>
    <row r="91" spans="1:13" ht="27" customHeight="1" thickBot="1" x14ac:dyDescent="0.25">
      <c r="A91" s="68"/>
      <c r="C91" s="217" t="s">
        <v>162</v>
      </c>
      <c r="D91" s="230"/>
      <c r="E91" s="231"/>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0.25</v>
      </c>
      <c r="E98" s="118">
        <f t="shared" si="5"/>
        <v>0.33333333333333331</v>
      </c>
      <c r="F98" s="119">
        <f>E98*D98</f>
        <v>8.3333333333333329E-2</v>
      </c>
      <c r="M98" s="99"/>
    </row>
    <row r="99" spans="1:13" ht="27" customHeight="1" thickBot="1" x14ac:dyDescent="0.25">
      <c r="A99" s="68"/>
      <c r="C99" s="232" t="s">
        <v>162</v>
      </c>
      <c r="D99" s="233"/>
      <c r="E99" s="234"/>
      <c r="F99" s="109">
        <f>SUM(F96:F98)</f>
        <v>0.58333333333333337</v>
      </c>
      <c r="M99" s="99"/>
    </row>
    <row r="100" spans="1:13" ht="14.25" customHeight="1" thickBot="1" x14ac:dyDescent="0.25">
      <c r="A100" s="68"/>
      <c r="M100" s="99"/>
    </row>
    <row r="101" spans="1:13" ht="29.25" customHeight="1" thickBot="1" x14ac:dyDescent="0.25">
      <c r="A101" s="68"/>
      <c r="C101" s="214" t="s">
        <v>168</v>
      </c>
      <c r="D101" s="230"/>
      <c r="E101" s="231"/>
      <c r="F101" s="76">
        <f>(F83*(1/3))+(F91*(1/3)+(F99*(1/3)))</f>
        <v>0.58333333333333337</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2zes7HB0SvbIOKxbkvZuMQtJAORvHAhWcunGx/3sNFyMQJ9CGLsflPMobZbCbLji/FLmxwbmc203wA9Tk/Knsw==" saltValue="n4RvNoz25oVYzsZRd8rv7A=="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5"/>
      <c r="B1" s="201"/>
      <c r="C1" s="201"/>
      <c r="D1" s="201"/>
      <c r="E1" s="201"/>
      <c r="F1" s="201"/>
      <c r="G1" s="201"/>
      <c r="H1" s="201"/>
      <c r="I1" s="201"/>
      <c r="J1" s="201"/>
      <c r="K1" s="201"/>
      <c r="L1" s="201"/>
      <c r="M1" s="202"/>
    </row>
    <row r="2" spans="1:13" ht="16.899999999999999" customHeight="1" x14ac:dyDescent="0.3">
      <c r="A2" s="188" t="s">
        <v>0</v>
      </c>
      <c r="B2" s="189"/>
      <c r="C2" s="189"/>
      <c r="D2" s="189"/>
      <c r="E2" s="189"/>
      <c r="F2" s="189"/>
      <c r="G2" s="189"/>
      <c r="H2" s="189"/>
      <c r="I2" s="189"/>
      <c r="J2" s="189"/>
      <c r="K2" s="189"/>
      <c r="L2" s="189"/>
      <c r="M2" s="203"/>
    </row>
    <row r="3" spans="1:13" ht="16.899999999999999" customHeight="1" x14ac:dyDescent="0.3">
      <c r="A3" s="188" t="s">
        <v>1</v>
      </c>
      <c r="B3" s="189"/>
      <c r="C3" s="189"/>
      <c r="D3" s="189"/>
      <c r="E3" s="189"/>
      <c r="F3" s="189"/>
      <c r="G3" s="189"/>
      <c r="H3" s="189"/>
      <c r="I3" s="189"/>
      <c r="J3" s="189"/>
      <c r="K3" s="189"/>
      <c r="L3" s="189"/>
      <c r="M3" s="203"/>
    </row>
    <row r="4" spans="1:13" ht="16.899999999999999" customHeight="1" x14ac:dyDescent="0.3">
      <c r="A4" s="188" t="s">
        <v>2</v>
      </c>
      <c r="B4" s="189"/>
      <c r="C4" s="189"/>
      <c r="D4" s="189"/>
      <c r="E4" s="189"/>
      <c r="F4" s="189"/>
      <c r="G4" s="189"/>
      <c r="H4" s="189"/>
      <c r="I4" s="189"/>
      <c r="J4" s="189"/>
      <c r="K4" s="189"/>
      <c r="L4" s="189"/>
      <c r="M4" s="203"/>
    </row>
    <row r="5" spans="1:13" ht="16.899999999999999" customHeight="1" x14ac:dyDescent="0.3">
      <c r="A5" s="188">
        <v>2025</v>
      </c>
      <c r="B5" s="189"/>
      <c r="C5" s="189"/>
      <c r="D5" s="189"/>
      <c r="E5" s="189"/>
      <c r="F5" s="189"/>
      <c r="G5" s="189"/>
      <c r="H5" s="189"/>
      <c r="I5" s="189"/>
      <c r="J5" s="189"/>
      <c r="K5" s="189"/>
      <c r="L5" s="189"/>
      <c r="M5" s="203"/>
    </row>
    <row r="6" spans="1:13" ht="14.25" customHeight="1" x14ac:dyDescent="0.25">
      <c r="A6" s="193"/>
      <c r="B6" s="194"/>
      <c r="C6" s="194"/>
      <c r="D6" s="194"/>
      <c r="E6" s="194"/>
      <c r="F6" s="194"/>
      <c r="G6" s="194"/>
      <c r="H6" s="194"/>
      <c r="I6" s="194"/>
      <c r="J6" s="194"/>
      <c r="K6" s="194"/>
      <c r="L6" s="194"/>
      <c r="M6" s="195"/>
    </row>
    <row r="7" spans="1:13" ht="14.25" customHeight="1" x14ac:dyDescent="0.25">
      <c r="A7" s="176" t="s">
        <v>21</v>
      </c>
      <c r="B7" s="177"/>
      <c r="C7" s="177"/>
      <c r="D7" s="177"/>
      <c r="E7" s="177"/>
      <c r="F7" s="177"/>
      <c r="G7" s="177"/>
      <c r="H7" s="177"/>
      <c r="I7" s="177"/>
      <c r="J7" s="177"/>
      <c r="K7" s="177"/>
      <c r="L7" s="177"/>
      <c r="M7" s="178"/>
    </row>
    <row r="8" spans="1:13" ht="14.25" customHeight="1" thickBot="1" x14ac:dyDescent="0.3">
      <c r="A8" s="209"/>
      <c r="B8" s="174"/>
      <c r="C8" s="174"/>
      <c r="D8" s="174"/>
      <c r="E8" s="174"/>
      <c r="F8" s="174"/>
      <c r="G8" s="174"/>
      <c r="H8" s="174"/>
      <c r="I8" s="174"/>
      <c r="J8" s="174"/>
      <c r="K8" s="174"/>
      <c r="L8" s="174"/>
      <c r="M8" s="175"/>
    </row>
    <row r="9" spans="1:13" ht="47.25" customHeight="1" thickBot="1" x14ac:dyDescent="0.3">
      <c r="A9" s="220" t="s">
        <v>435</v>
      </c>
      <c r="B9" s="221"/>
      <c r="C9" s="221"/>
      <c r="D9" s="221"/>
      <c r="E9" s="221"/>
      <c r="F9" s="221"/>
      <c r="G9" s="221"/>
      <c r="H9" s="221"/>
      <c r="I9" s="221"/>
      <c r="J9" s="221"/>
      <c r="K9" s="221"/>
      <c r="L9" s="221"/>
      <c r="M9" s="222"/>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107</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c r="E14" s="145">
        <v>387</v>
      </c>
      <c r="F14" s="128" t="s">
        <v>21</v>
      </c>
      <c r="G14" s="128" t="s">
        <v>85</v>
      </c>
      <c r="H14" s="128" t="s">
        <v>103</v>
      </c>
      <c r="I14" s="129" t="s">
        <v>116</v>
      </c>
      <c r="J14" s="143">
        <v>0.25</v>
      </c>
      <c r="K14" s="129" t="s">
        <v>116</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107</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t="s">
        <v>107</v>
      </c>
      <c r="E20" s="145">
        <v>399</v>
      </c>
      <c r="F20" s="128" t="s">
        <v>21</v>
      </c>
      <c r="G20" s="128" t="s">
        <v>85</v>
      </c>
      <c r="H20" s="128" t="s">
        <v>103</v>
      </c>
      <c r="I20" s="129">
        <v>0.25</v>
      </c>
      <c r="J20" s="143">
        <v>0.25</v>
      </c>
      <c r="K20" s="129">
        <v>6.25E-2</v>
      </c>
      <c r="M20" s="37"/>
    </row>
    <row r="21" spans="1:13" ht="14.25" hidden="1" customHeight="1" x14ac:dyDescent="0.25">
      <c r="A21" s="40"/>
      <c r="B21" s="137" t="s">
        <v>455</v>
      </c>
      <c r="C21" s="126" t="s">
        <v>456</v>
      </c>
      <c r="D21" s="127" t="s">
        <v>107</v>
      </c>
      <c r="E21" s="145">
        <v>401</v>
      </c>
      <c r="F21" s="128" t="s">
        <v>21</v>
      </c>
      <c r="G21" s="128" t="s">
        <v>85</v>
      </c>
      <c r="H21" s="128" t="s">
        <v>103</v>
      </c>
      <c r="I21" s="129">
        <v>0.25</v>
      </c>
      <c r="J21" s="143">
        <v>0.25</v>
      </c>
      <c r="K21" s="129">
        <v>6.25E-2</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c r="E26" s="145">
        <v>411</v>
      </c>
      <c r="F26" s="128" t="s">
        <v>21</v>
      </c>
      <c r="G26" s="128" t="s">
        <v>85</v>
      </c>
      <c r="H26" s="128" t="s">
        <v>103</v>
      </c>
      <c r="I26" s="129" t="s">
        <v>116</v>
      </c>
      <c r="J26" s="143">
        <v>0.25</v>
      </c>
      <c r="K26" s="129" t="s">
        <v>116</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107</v>
      </c>
      <c r="E30" s="145">
        <v>417</v>
      </c>
      <c r="F30" s="128" t="s">
        <v>21</v>
      </c>
      <c r="G30" s="128" t="s">
        <v>85</v>
      </c>
      <c r="H30" s="128" t="s">
        <v>103</v>
      </c>
      <c r="I30" s="129">
        <v>0.33334999999999998</v>
      </c>
      <c r="J30" s="143">
        <v>0.25</v>
      </c>
      <c r="K30" s="129">
        <v>8.3337500000000009E-2</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t="s">
        <v>107</v>
      </c>
      <c r="E34" s="145">
        <v>421</v>
      </c>
      <c r="F34" s="128" t="s">
        <v>21</v>
      </c>
      <c r="G34" s="128" t="s">
        <v>85</v>
      </c>
      <c r="H34" s="128" t="s">
        <v>103</v>
      </c>
      <c r="I34" s="129">
        <v>0.33334999999999998</v>
      </c>
      <c r="J34" s="143">
        <v>0.25</v>
      </c>
      <c r="K34" s="129">
        <v>8.3337500000000009E-2</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107</v>
      </c>
      <c r="E37" s="145">
        <v>425</v>
      </c>
      <c r="F37" s="128" t="s">
        <v>21</v>
      </c>
      <c r="G37" s="128" t="s">
        <v>86</v>
      </c>
      <c r="H37" s="128" t="s">
        <v>103</v>
      </c>
      <c r="I37" s="131">
        <v>0.33333333333333343</v>
      </c>
      <c r="J37" s="121">
        <v>0.25</v>
      </c>
      <c r="K37" s="129">
        <v>8.3333333333333343E-2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c r="E39" s="145">
        <v>428</v>
      </c>
      <c r="F39" s="128" t="s">
        <v>21</v>
      </c>
      <c r="G39" s="128" t="s">
        <v>86</v>
      </c>
      <c r="H39" s="128" t="s">
        <v>103</v>
      </c>
      <c r="I39" s="129" t="s">
        <v>116</v>
      </c>
      <c r="J39" s="121">
        <v>0.25</v>
      </c>
      <c r="K39" s="129" t="s">
        <v>116</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t="s">
        <v>107</v>
      </c>
      <c r="E42" s="148">
        <v>431</v>
      </c>
      <c r="F42" s="128" t="s">
        <v>21</v>
      </c>
      <c r="G42" s="128" t="s">
        <v>86</v>
      </c>
      <c r="H42" s="128" t="s">
        <v>103</v>
      </c>
      <c r="I42" s="129">
        <v>0.25</v>
      </c>
      <c r="J42" s="167">
        <v>0.25</v>
      </c>
      <c r="K42" s="129">
        <v>6.25E-2</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107</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0.25</v>
      </c>
      <c r="E69" s="29">
        <f t="shared" ref="E69:E71" si="0">1/4</f>
        <v>0.25</v>
      </c>
      <c r="F69" s="30">
        <f t="shared" ref="F69:F71" si="1">E69*D69</f>
        <v>6.25E-2</v>
      </c>
      <c r="M69" s="37"/>
    </row>
    <row r="70" spans="1:13" ht="26.25" customHeight="1" x14ac:dyDescent="0.25">
      <c r="A70" s="40"/>
      <c r="B70" s="34"/>
      <c r="C70" s="28" t="s">
        <v>545</v>
      </c>
      <c r="D70" s="29">
        <f>SUM(I17:I29)</f>
        <v>1</v>
      </c>
      <c r="E70" s="29">
        <f t="shared" si="0"/>
        <v>0.25</v>
      </c>
      <c r="F70" s="30">
        <f t="shared" si="1"/>
        <v>0.25</v>
      </c>
      <c r="M70" s="37"/>
    </row>
    <row r="71" spans="1:13" ht="26.25" customHeight="1" x14ac:dyDescent="0.25">
      <c r="A71" s="40"/>
      <c r="B71" s="34"/>
      <c r="C71" s="28" t="s">
        <v>546</v>
      </c>
      <c r="D71" s="29">
        <f>SUM(I30:I36)</f>
        <v>0.66669999999999996</v>
      </c>
      <c r="E71" s="29">
        <f t="shared" si="0"/>
        <v>0.25</v>
      </c>
      <c r="F71" s="30">
        <f t="shared" si="1"/>
        <v>0.16667499999999999</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3" t="s">
        <v>162</v>
      </c>
      <c r="D73" s="224"/>
      <c r="E73" s="225"/>
      <c r="F73" s="25">
        <f>SUM(F69:F72)</f>
        <v>0.47917500000000002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0.33333333333333343</v>
      </c>
      <c r="E79" s="29">
        <f t="shared" ref="E79:E82" si="2">1/4</f>
        <v>0.25</v>
      </c>
      <c r="F79" s="30">
        <f>E79*D79</f>
        <v>8.3333333333333356E-2</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7" t="s">
        <v>162</v>
      </c>
      <c r="D83" s="224"/>
      <c r="E83" s="225"/>
      <c r="F83" s="31">
        <f>SUM(F79:F82)</f>
        <v>0.14583333333333337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4" t="s">
        <v>168</v>
      </c>
      <c r="D86" s="224"/>
      <c r="E86" s="225"/>
      <c r="F86" s="76">
        <f>(F73*50%)+(F83*50%)</f>
        <v>0.31250416666666669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s="12" customFormat="1" ht="24.6" customHeight="1" x14ac:dyDescent="0.2">
      <c r="A96" s="68"/>
      <c r="B96" s="171"/>
      <c r="C96" s="89" t="s">
        <v>554</v>
      </c>
      <c r="D96" s="82"/>
      <c r="E96" s="82"/>
      <c r="F96" s="82"/>
      <c r="G96" s="82"/>
      <c r="H96" s="82"/>
      <c r="I96" s="82"/>
      <c r="J96" s="88"/>
      <c r="M96" s="99"/>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d4pkzKHu3i4fakh40Yq2uedGB03KK5ZaRyHBAhK3SjukTBNk0dMmE0Tj75yFXjJckiyJQ98QUhS0Iet0JnBRVw==" saltValue="SVaVyM07/8dablTBaI7TAg=="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2026-01-21T20:55:12Z</dcterms:modified>
  <cp:category/>
  <cp:contentStatus/>
</cp:coreProperties>
</file>