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F9135B54-E538-4990-9D97-0A0B20D81D01}" xr6:coauthVersionLast="47" xr6:coauthVersionMax="47" xr10:uidLastSave="{00000000-0000-0000-0000-000000000000}"/>
  <workbookProtection workbookAlgorithmName="SHA-512" workbookHashValue="Tl8jZHEpiFMxWTXf326ZlMR5PJlrn2G+aPuIQzOSeXsEA/FBOSLFdAtZIwxr/Ju9vPYU6XCDEALuN/x60MntyA==" workbookSaltValue="+vDQJvnv0SKIK3cMYHMpLw==" workbookSpinCount="100000" lockStructure="1"/>
  <bookViews>
    <workbookView xWindow="-120" yWindow="-120" windowWidth="21840" windowHeight="1302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3" i="4" l="1"/>
  <c r="I50" i="7" l="1"/>
  <c r="I48" i="7"/>
  <c r="D76" i="7" s="1"/>
  <c r="K85" i="6"/>
  <c r="I63" i="5"/>
  <c r="D75" i="7"/>
  <c r="D77" i="7"/>
  <c r="I62" i="7"/>
  <c r="D78" i="7" s="1"/>
  <c r="K62" i="7" l="1"/>
  <c r="B62" i="7"/>
  <c r="D78" i="5" l="1"/>
  <c r="D81" i="5"/>
  <c r="D77" i="5"/>
  <c r="D113" i="6" l="1"/>
  <c r="D112" i="6"/>
  <c r="D41" i="4" l="1"/>
  <c r="E76" i="7"/>
  <c r="D121" i="6"/>
  <c r="F76" i="7" l="1"/>
  <c r="E30" i="3"/>
  <c r="E121" i="6"/>
  <c r="F121" i="6" s="1"/>
  <c r="E120" i="6"/>
  <c r="E119" i="6"/>
  <c r="D120" i="6" l="1"/>
  <c r="D68" i="7"/>
  <c r="D67" i="7"/>
  <c r="D66" i="7"/>
  <c r="D119" i="6"/>
  <c r="D111" i="6"/>
  <c r="D104" i="6"/>
  <c r="D105" i="6"/>
  <c r="D103" i="6"/>
  <c r="D102" i="6"/>
  <c r="D101" i="6"/>
  <c r="D100" i="6"/>
  <c r="D80" i="5"/>
  <c r="D79" i="5"/>
  <c r="D76" i="5"/>
  <c r="D71" i="5"/>
  <c r="D70" i="5"/>
  <c r="D69" i="5"/>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119" i="6"/>
  <c r="F54" i="4" l="1"/>
  <c r="F82" i="5"/>
  <c r="F84" i="5" s="1"/>
  <c r="F21" i="3"/>
  <c r="G21" i="3" s="1"/>
  <c r="F106" i="6"/>
  <c r="F122" i="6"/>
  <c r="F30" i="3" s="1"/>
  <c r="G30" i="3" s="1"/>
  <c r="F69" i="7"/>
  <c r="F82" i="7" s="1"/>
  <c r="F36" i="3"/>
  <c r="G36" i="3" s="1"/>
  <c r="F22" i="3"/>
  <c r="G22" i="3" s="1"/>
  <c r="F14" i="3"/>
  <c r="G14" i="3" s="1"/>
  <c r="F15" i="3"/>
  <c r="G15" i="3" s="1"/>
  <c r="G23" i="3" l="1"/>
  <c r="E19" i="2" s="1"/>
  <c r="F19" i="2" s="1"/>
  <c r="G16" i="3"/>
  <c r="E18" i="2" s="1"/>
  <c r="F18" i="2" s="1"/>
  <c r="F28" i="3"/>
  <c r="G28" i="3" s="1"/>
  <c r="G31" i="3" s="1"/>
  <c r="F124"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400-000001000000}">
      <text>
        <r>
          <rPr>
            <b/>
            <sz val="9"/>
            <color indexed="81"/>
            <rFont val="Tahoma"/>
            <family val="2"/>
          </rPr>
          <t>DELL:</t>
        </r>
        <r>
          <rPr>
            <sz val="9"/>
            <color indexed="81"/>
            <rFont val="Tahoma"/>
            <family val="2"/>
          </rPr>
          <t xml:space="preserve">
100%
</t>
        </r>
      </text>
    </comment>
    <comment ref="I13" authorId="0" shapeId="0" xr:uid="{00000000-0006-0000-0400-000002000000}">
      <text>
        <r>
          <rPr>
            <b/>
            <sz val="9"/>
            <color indexed="81"/>
            <rFont val="Tahoma"/>
            <family val="2"/>
          </rPr>
          <t>DELL:</t>
        </r>
        <r>
          <rPr>
            <sz val="9"/>
            <color indexed="81"/>
            <rFont val="Tahoma"/>
            <family val="2"/>
          </rPr>
          <t xml:space="preserve">
100%
</t>
        </r>
      </text>
    </comment>
    <comment ref="I15" authorId="0" shapeId="0" xr:uid="{00000000-0006-0000-0400-000003000000}">
      <text>
        <r>
          <rPr>
            <b/>
            <sz val="9"/>
            <color indexed="81"/>
            <rFont val="Tahoma"/>
            <family val="2"/>
          </rPr>
          <t>DELL:</t>
        </r>
        <r>
          <rPr>
            <sz val="9"/>
            <color indexed="81"/>
            <rFont val="Tahoma"/>
            <family val="2"/>
          </rPr>
          <t xml:space="preserve">
25%
</t>
        </r>
      </text>
    </comment>
    <comment ref="I16" authorId="0" shapeId="0" xr:uid="{00000000-0006-0000-0400-000004000000}">
      <text>
        <r>
          <rPr>
            <b/>
            <sz val="9"/>
            <color indexed="81"/>
            <rFont val="Tahoma"/>
            <family val="2"/>
          </rPr>
          <t>DELL:</t>
        </r>
        <r>
          <rPr>
            <sz val="9"/>
            <color indexed="81"/>
            <rFont val="Tahoma"/>
            <family val="2"/>
          </rPr>
          <t xml:space="preserve">
25%
</t>
        </r>
      </text>
    </comment>
    <comment ref="I17" authorId="0" shapeId="0" xr:uid="{00000000-0006-0000-0400-000005000000}">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500-000001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00000000-0006-0000-0500-000002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4" authorId="0" shapeId="0" xr:uid="{00000000-0006-0000-0500-000003000000}">
      <text>
        <r>
          <rPr>
            <b/>
            <sz val="9"/>
            <color indexed="81"/>
            <rFont val="Tahoma"/>
            <family val="2"/>
          </rPr>
          <t>DELL:</t>
        </r>
        <r>
          <rPr>
            <sz val="9"/>
            <color indexed="81"/>
            <rFont val="Tahoma"/>
            <family val="2"/>
          </rPr>
          <t xml:space="preserve">
25%
</t>
        </r>
      </text>
    </comment>
    <comment ref="I38" authorId="0" shapeId="0" xr:uid="{00000000-0006-0000-0500-000004000000}">
      <text>
        <r>
          <rPr>
            <b/>
            <sz val="9"/>
            <color indexed="81"/>
            <rFont val="Tahoma"/>
            <family val="2"/>
          </rPr>
          <t>DELL:</t>
        </r>
        <r>
          <rPr>
            <sz val="9"/>
            <color indexed="81"/>
            <rFont val="Tahoma"/>
            <family val="2"/>
          </rPr>
          <t xml:space="preserve">
100%
</t>
        </r>
      </text>
    </comment>
    <comment ref="I63" authorId="0" shapeId="0" xr:uid="{00000000-0006-0000-0500-00000500000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600-000001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00000000-0006-0000-0600-000002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00000000-0006-0000-0600-000003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00000000-0006-0000-0600-000004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00000000-0006-0000-0600-000005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00000000-0006-0000-0600-000006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00000000-0006-0000-0600-000007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00000000-0006-0000-0600-000008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00000000-0006-0000-0600-000009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00000000-0006-0000-0600-00000A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00000000-0006-0000-0600-00000B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00000000-0006-0000-0600-00000C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00000000-0006-0000-0600-00000D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00000000-0006-0000-0600-00000E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00000000-0006-0000-0600-00000F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00000000-0006-0000-0600-000010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00000000-0006-0000-0600-000011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00000000-0006-0000-0600-000012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00000000-0006-0000-0600-000013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00000000-0006-0000-0600-000014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00000000-0006-0000-0600-000015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00000000-0006-0000-0600-000016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00000000-0006-0000-0600-000017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00000000-0006-0000-0600-000018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00000000-0006-0000-0600-000019000000}">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00000000-0006-0000-0600-00001A00000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00000000-0006-0000-0600-00001B00000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00000000-0006-0000-0600-00001C00000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00000000-0006-0000-0600-00001D000000}">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00000000-0006-0000-0600-00001E00000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4" authorId="0" shapeId="0" xr:uid="{00000000-0006-0000-0600-00001F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00000000-0006-0000-0600-00002000000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51" authorId="0" shapeId="0" xr:uid="{00000000-0006-0000-0600-000021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2" authorId="0" shapeId="0" xr:uid="{00000000-0006-0000-0600-000022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00000000-0006-0000-0600-000023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8" authorId="0" shapeId="0" xr:uid="{00000000-0006-0000-0600-000024000000}">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77" authorId="0" shapeId="0" xr:uid="{00000000-0006-0000-0600-000025000000}">
      <text>
        <r>
          <rPr>
            <b/>
            <sz val="9"/>
            <color indexed="81"/>
            <rFont val="Tahoma"/>
            <family val="2"/>
          </rPr>
          <t>DELL:</t>
        </r>
        <r>
          <rPr>
            <sz val="9"/>
            <color indexed="81"/>
            <rFont val="Tahoma"/>
            <family val="2"/>
          </rPr>
          <t xml:space="preserve">
Como no tienen proceso de articulación, la respuesta sería no se articulan</t>
        </r>
      </text>
    </comment>
    <comment ref="I78" authorId="0" shapeId="0" xr:uid="{00000000-0006-0000-0600-000026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79" authorId="0" shapeId="0" xr:uid="{00000000-0006-0000-0600-00002700000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00000000-0006-0000-0700-000001000000}">
      <text>
        <r>
          <rPr>
            <b/>
            <sz val="9"/>
            <color indexed="81"/>
            <rFont val="Tahoma"/>
            <family val="2"/>
          </rPr>
          <t>DELL:</t>
        </r>
        <r>
          <rPr>
            <sz val="9"/>
            <color indexed="81"/>
            <rFont val="Tahoma"/>
            <family val="2"/>
          </rPr>
          <t xml:space="preserve">
25%
</t>
        </r>
      </text>
    </comment>
    <comment ref="I13" authorId="0" shapeId="0" xr:uid="{00000000-0006-0000-0700-000002000000}">
      <text>
        <r>
          <rPr>
            <b/>
            <sz val="9"/>
            <color indexed="81"/>
            <rFont val="Tahoma"/>
            <family val="2"/>
          </rPr>
          <t>DELL:</t>
        </r>
        <r>
          <rPr>
            <sz val="9"/>
            <color indexed="81"/>
            <rFont val="Tahoma"/>
            <family val="2"/>
          </rPr>
          <t xml:space="preserve">
25%
</t>
        </r>
      </text>
    </comment>
    <comment ref="I16" authorId="0" shapeId="0" xr:uid="{00000000-0006-0000-0700-000003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7" authorId="0" shapeId="0" xr:uid="{00000000-0006-0000-0700-00000400000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00000000-0006-0000-0700-000005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00000000-0006-0000-0700-000006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00000000-0006-0000-0700-000007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38" authorId="0" shapeId="0" xr:uid="{00000000-0006-0000-0700-000008000000}">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41" authorId="0" shapeId="0" xr:uid="{00000000-0006-0000-0700-000009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3" authorId="0" shapeId="0" xr:uid="{00000000-0006-0000-0700-00000A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44" authorId="0" shapeId="0" xr:uid="{00000000-0006-0000-0700-00000B000000}">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5" authorId="0" shapeId="0" xr:uid="{00000000-0006-0000-0700-00000C000000}">
      <text>
        <r>
          <rPr>
            <b/>
            <sz val="9"/>
            <color indexed="81"/>
            <rFont val="Tahoma"/>
            <family val="2"/>
          </rPr>
          <t>DELL:</t>
        </r>
        <r>
          <rPr>
            <sz val="9"/>
            <color indexed="81"/>
            <rFont val="Tahoma"/>
            <family val="2"/>
          </rPr>
          <t xml:space="preserve">
0%
</t>
        </r>
      </text>
    </comment>
    <comment ref="I62" authorId="0" shapeId="0" xr:uid="{00000000-0006-0000-0700-00000D000000}">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<sst xmlns="http://schemas.openxmlformats.org/spreadsheetml/2006/main" count="1552" uniqueCount="598">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</sst>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2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9" borderId="26" xfId="1" applyFont="1" applyFill="1" applyBorder="1" applyAlignment="1">
      <alignment horizontal="right" vertical="center"/>
    </xf>
    <xf numFmtId="0" fontId="28" fillId="0" borderId="26" xfId="0" applyFont="1" applyBorder="1" applyAlignment="1">
      <alignment vertical="center" wrapText="1"/>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9" fontId="28" fillId="0" borderId="26" xfId="2" applyFont="1" applyBorder="1" applyAlignment="1">
      <alignment vertical="center"/>
    </xf>
    <xf numFmtId="0" fontId="24" fillId="0" borderId="22" xfId="0" applyFont="1" applyBorder="1" applyAlignment="1">
      <alignment vertical="center" wrapText="1"/>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0.54166666666666663</c:v>
                </c:pt>
                <c:pt idx="1">
                  <c:v>0.53125</c:v>
                </c:pt>
                <c:pt idx="2">
                  <c:v>0.38888888888888884</c:v>
                </c:pt>
                <c:pt idx="3">
                  <c:v>0.50694444444444442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0.33333333333333331</c:v>
                </c:pt>
                <c:pt idx="1">
                  <c:v>0.19791666666666666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0.3611111111111111</c:v>
                </c:pt>
                <c:pt idx="1">
                  <c:v>0.14583333333333331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6.25E-2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0.10416666666666666</c:v>
                </c:pt>
                <c:pt idx="3">
                  <c:v>8.3333333333333329E-2</c:v>
                </c:pt>
                <c:pt idx="4">
                  <c:v>0</c:v>
                </c:pt>
                <c:pt idx="5">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0.16666666666666666</c:v>
                </c:pt>
                <c:pt idx="1">
                  <c:v>0.33333333333333331</c:v>
                </c:pt>
                <c:pt idx="2">
                  <c:v>0.22222222222222221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0.16666666666666666</c:v>
                </c:pt>
                <c:pt idx="1">
                  <c:v>0.125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62"/>
      <c r="B1" s="163"/>
      <c r="C1" s="163"/>
      <c r="D1" s="163"/>
      <c r="E1" s="163"/>
      <c r="F1" s="163"/>
      <c r="G1" s="163"/>
      <c r="H1" s="163"/>
      <c r="I1" s="164"/>
    </row>
    <row r="2" spans="1:9" ht="17.45" customHeight="1" x14ac:dyDescent="0.3">
      <c r="A2" s="165" t="s">
        <v>0</v>
      </c>
      <c r="B2" s="166"/>
      <c r="C2" s="166"/>
      <c r="D2" s="166"/>
      <c r="E2" s="166"/>
      <c r="F2" s="166"/>
      <c r="G2" s="166"/>
      <c r="H2" s="166"/>
      <c r="I2" s="167"/>
    </row>
    <row r="3" spans="1:9" ht="17.45" customHeight="1" x14ac:dyDescent="0.3">
      <c r="A3" s="165" t="s">
        <v>1</v>
      </c>
      <c r="B3" s="166"/>
      <c r="C3" s="166"/>
      <c r="D3" s="166"/>
      <c r="E3" s="166"/>
      <c r="F3" s="166"/>
      <c r="G3" s="166"/>
      <c r="H3" s="166"/>
      <c r="I3" s="167"/>
    </row>
    <row r="4" spans="1:9" ht="17.45" customHeight="1" x14ac:dyDescent="0.3">
      <c r="A4" s="165" t="s">
        <v>2</v>
      </c>
      <c r="B4" s="166"/>
      <c r="C4" s="166"/>
      <c r="D4" s="166"/>
      <c r="E4" s="166"/>
      <c r="F4" s="166"/>
      <c r="G4" s="166"/>
      <c r="H4" s="166"/>
      <c r="I4" s="167"/>
    </row>
    <row r="5" spans="1:9" ht="17.45" customHeight="1" x14ac:dyDescent="0.3">
      <c r="A5" s="165">
        <v>2024</v>
      </c>
      <c r="B5" s="166"/>
      <c r="C5" s="166"/>
      <c r="D5" s="166"/>
      <c r="E5" s="166"/>
      <c r="F5" s="166"/>
      <c r="G5" s="166"/>
      <c r="H5" s="166"/>
      <c r="I5" s="167"/>
    </row>
    <row r="6" spans="1:9" ht="15" customHeight="1" x14ac:dyDescent="0.25">
      <c r="A6" s="150"/>
      <c r="B6" s="151"/>
      <c r="C6" s="151"/>
      <c r="D6" s="151"/>
      <c r="E6" s="151"/>
      <c r="F6" s="151"/>
      <c r="G6" s="151"/>
      <c r="H6" s="151"/>
      <c r="I6" s="152"/>
    </row>
    <row r="7" spans="1:9" ht="15.75" x14ac:dyDescent="0.25">
      <c r="A7" s="153" t="s">
        <v>3</v>
      </c>
      <c r="B7" s="154"/>
      <c r="C7" s="154"/>
      <c r="D7" s="154"/>
      <c r="E7" s="154"/>
      <c r="F7" s="154"/>
      <c r="G7" s="154"/>
      <c r="H7" s="154"/>
      <c r="I7" s="155"/>
    </row>
    <row r="8" spans="1:9" ht="15.75" x14ac:dyDescent="0.25">
      <c r="A8" s="156"/>
      <c r="B8" s="157"/>
      <c r="C8" s="157"/>
      <c r="D8" s="157"/>
      <c r="E8" s="157"/>
      <c r="F8" s="157"/>
      <c r="G8" s="157"/>
      <c r="H8" s="157"/>
      <c r="I8" s="158"/>
    </row>
    <row r="9" spans="1:9" ht="23.25" customHeight="1" thickBot="1" x14ac:dyDescent="0.3">
      <c r="A9" s="159" t="s">
        <v>303</v>
      </c>
      <c r="B9" s="160"/>
      <c r="C9" s="160"/>
      <c r="D9" s="160"/>
      <c r="E9" s="160"/>
      <c r="F9" s="160"/>
      <c r="G9" s="160"/>
      <c r="H9" s="160"/>
      <c r="I9" s="161"/>
    </row>
    <row r="10" spans="1:9" ht="15.75" x14ac:dyDescent="0.25">
      <c r="A10" s="40"/>
      <c r="I10" s="37"/>
    </row>
    <row r="11" spans="1:9" ht="15.75" x14ac:dyDescent="0.25">
      <c r="A11" s="63" t="s">
        <v>4</v>
      </c>
      <c r="B11" s="66" t="s">
        <v>5</v>
      </c>
      <c r="C11" s="64"/>
      <c r="D11" s="64"/>
      <c r="E11" s="64"/>
      <c r="F11" s="64"/>
      <c r="G11" s="64"/>
      <c r="H11" s="64"/>
      <c r="I11" s="65"/>
    </row>
    <row r="12" spans="1:9" ht="35.25" customHeight="1" x14ac:dyDescent="0.25">
      <c r="A12" s="40"/>
      <c r="B12" s="12" t="s">
        <v>6</v>
      </c>
      <c r="I12" s="37"/>
    </row>
    <row r="13" spans="1:9" ht="15.75" x14ac:dyDescent="0.25">
      <c r="A13" s="63" t="s">
        <v>7</v>
      </c>
      <c r="B13" s="66" t="s">
        <v>8</v>
      </c>
      <c r="C13" s="64"/>
      <c r="D13" s="64"/>
      <c r="E13" s="64"/>
      <c r="F13" s="64"/>
      <c r="G13" s="64"/>
      <c r="H13" s="64"/>
      <c r="I13" s="65"/>
    </row>
    <row r="14" spans="1:9" ht="31.5" customHeight="1" x14ac:dyDescent="0.25">
      <c r="A14" s="40"/>
      <c r="B14" s="12" t="s">
        <v>9</v>
      </c>
      <c r="I14" s="37"/>
    </row>
    <row r="15" spans="1:9" ht="15.75" x14ac:dyDescent="0.25">
      <c r="A15" s="63" t="s">
        <v>10</v>
      </c>
      <c r="B15" s="66" t="s">
        <v>11</v>
      </c>
      <c r="C15" s="64"/>
      <c r="D15" s="64"/>
      <c r="E15" s="64"/>
      <c r="F15" s="64"/>
      <c r="G15" s="64"/>
      <c r="H15" s="64"/>
      <c r="I15" s="65"/>
    </row>
    <row r="16" spans="1:9" ht="36" customHeight="1" x14ac:dyDescent="0.25">
      <c r="A16" s="40"/>
      <c r="B16" s="12" t="s">
        <v>12</v>
      </c>
      <c r="I16" s="37"/>
    </row>
    <row r="17" spans="1:9" ht="15.75" x14ac:dyDescent="0.25">
      <c r="A17" s="63" t="s">
        <v>13</v>
      </c>
      <c r="B17" s="66" t="s">
        <v>14</v>
      </c>
      <c r="C17" s="64"/>
      <c r="D17" s="64"/>
      <c r="E17" s="64"/>
      <c r="F17" s="64"/>
      <c r="G17" s="64"/>
      <c r="H17" s="64"/>
      <c r="I17" s="65"/>
    </row>
    <row r="18" spans="1:9" ht="32.25" customHeight="1" x14ac:dyDescent="0.25">
      <c r="A18" s="40"/>
      <c r="B18" s="12" t="s">
        <v>15</v>
      </c>
      <c r="I18" s="37"/>
    </row>
    <row r="19" spans="1:9" ht="15.75" x14ac:dyDescent="0.25">
      <c r="A19" s="63" t="s">
        <v>16</v>
      </c>
      <c r="B19" s="66" t="s">
        <v>17</v>
      </c>
      <c r="C19" s="64"/>
      <c r="D19" s="64"/>
      <c r="E19" s="64"/>
      <c r="F19" s="64"/>
      <c r="G19" s="64"/>
      <c r="H19" s="64"/>
      <c r="I19" s="65"/>
    </row>
    <row r="20" spans="1:9" ht="31.5" customHeight="1" x14ac:dyDescent="0.25">
      <c r="A20" s="40"/>
      <c r="B20" s="12" t="s">
        <v>521</v>
      </c>
      <c r="I20" s="37"/>
    </row>
    <row r="21" spans="1:9" ht="15.75" x14ac:dyDescent="0.25">
      <c r="A21" s="63" t="s">
        <v>18</v>
      </c>
      <c r="B21" s="66" t="s">
        <v>19</v>
      </c>
      <c r="C21" s="64"/>
      <c r="D21" s="64"/>
      <c r="E21" s="64"/>
      <c r="F21" s="64"/>
      <c r="G21" s="64"/>
      <c r="H21" s="64"/>
      <c r="I21" s="65"/>
    </row>
    <row r="22" spans="1:9" ht="30" customHeight="1" x14ac:dyDescent="0.25">
      <c r="A22" s="40"/>
      <c r="B22" s="12" t="s">
        <v>20</v>
      </c>
      <c r="I22" s="37"/>
    </row>
    <row r="23" spans="1:9" ht="30" customHeight="1" x14ac:dyDescent="0.25">
      <c r="A23" s="40"/>
      <c r="B23" s="12"/>
      <c r="I23" s="37"/>
    </row>
    <row r="24" spans="1:9" ht="14.45" customHeight="1" x14ac:dyDescent="0.25">
      <c r="A24" s="67" t="s">
        <v>523</v>
      </c>
      <c r="B24" s="12"/>
      <c r="I24" s="37"/>
    </row>
    <row r="25" spans="1:9" ht="15" customHeight="1" x14ac:dyDescent="0.25">
      <c r="A25" s="67" t="s">
        <v>501</v>
      </c>
      <c r="I25" s="37"/>
    </row>
    <row r="26" spans="1:9" ht="15" customHeight="1" x14ac:dyDescent="0.25">
      <c r="A26" s="67" t="s">
        <v>502</v>
      </c>
      <c r="I26" s="37"/>
    </row>
    <row r="27" spans="1:9" ht="15" customHeight="1" x14ac:dyDescent="0.25">
      <c r="A27" s="67" t="s">
        <v>505</v>
      </c>
      <c r="I27" s="37"/>
    </row>
    <row r="28" spans="1:9" ht="15" customHeight="1" x14ac:dyDescent="0.25">
      <c r="A28" s="67" t="s">
        <v>522</v>
      </c>
      <c r="I28" s="37"/>
    </row>
    <row r="29" spans="1:9" ht="15" customHeight="1" x14ac:dyDescent="0.25">
      <c r="A29" s="40"/>
      <c r="I29" s="37"/>
    </row>
    <row r="30" spans="1:9" ht="15" customHeight="1" x14ac:dyDescent="0.25">
      <c r="A30" s="67" t="s">
        <v>503</v>
      </c>
      <c r="I30" s="37"/>
    </row>
    <row r="31" spans="1:9" ht="15" customHeight="1" x14ac:dyDescent="0.25">
      <c r="A31" s="40" t="s">
        <v>504</v>
      </c>
      <c r="I31" s="37"/>
    </row>
    <row r="32" spans="1:9" ht="15" customHeight="1" x14ac:dyDescent="0.25">
      <c r="A32" s="69">
        <v>2024</v>
      </c>
      <c r="I32" s="37"/>
    </row>
    <row r="33" spans="1:9" ht="15" customHeight="1" thickBot="1" x14ac:dyDescent="0.3">
      <c r="A33" s="42"/>
      <c r="B33" s="43"/>
      <c r="C33" s="43"/>
      <c r="D33" s="43"/>
      <c r="E33" s="43"/>
      <c r="F33" s="43"/>
      <c r="G33" s="43"/>
      <c r="H33" s="43"/>
      <c r="I33" s="44"/>
    </row>
  </sheetData>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E26" sqref="E26"/>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62"/>
      <c r="B1" s="178"/>
      <c r="C1" s="178"/>
      <c r="D1" s="178"/>
      <c r="E1" s="178"/>
      <c r="F1" s="178"/>
      <c r="G1" s="178"/>
      <c r="H1" s="178"/>
      <c r="I1" s="178"/>
      <c r="J1" s="179"/>
    </row>
    <row r="2" spans="1:10" ht="18" customHeight="1" x14ac:dyDescent="0.3">
      <c r="A2" s="165" t="s">
        <v>0</v>
      </c>
      <c r="B2" s="166"/>
      <c r="C2" s="166"/>
      <c r="D2" s="166"/>
      <c r="E2" s="166"/>
      <c r="F2" s="166"/>
      <c r="G2" s="166"/>
      <c r="H2" s="166"/>
      <c r="I2" s="166"/>
      <c r="J2" s="180"/>
    </row>
    <row r="3" spans="1:10" ht="18" customHeight="1" x14ac:dyDescent="0.3">
      <c r="A3" s="165" t="s">
        <v>1</v>
      </c>
      <c r="B3" s="166"/>
      <c r="C3" s="166"/>
      <c r="D3" s="166"/>
      <c r="E3" s="166"/>
      <c r="F3" s="166"/>
      <c r="G3" s="166"/>
      <c r="H3" s="166"/>
      <c r="I3" s="166"/>
      <c r="J3" s="180"/>
    </row>
    <row r="4" spans="1:10" ht="18" customHeight="1" x14ac:dyDescent="0.3">
      <c r="A4" s="165" t="s">
        <v>2</v>
      </c>
      <c r="B4" s="166"/>
      <c r="C4" s="166"/>
      <c r="D4" s="166"/>
      <c r="E4" s="166"/>
      <c r="F4" s="166"/>
      <c r="G4" s="166"/>
      <c r="H4" s="166"/>
      <c r="I4" s="166"/>
      <c r="J4" s="180"/>
    </row>
    <row r="5" spans="1:10" ht="18" customHeight="1" x14ac:dyDescent="0.3">
      <c r="A5" s="165">
        <v>2024</v>
      </c>
      <c r="B5" s="166"/>
      <c r="C5" s="166"/>
      <c r="D5" s="166"/>
      <c r="E5" s="166"/>
      <c r="F5" s="166"/>
      <c r="G5" s="166"/>
      <c r="H5" s="166"/>
      <c r="I5" s="166"/>
      <c r="J5" s="180"/>
    </row>
    <row r="6" spans="1:10" ht="15.75" x14ac:dyDescent="0.25">
      <c r="A6" s="170"/>
      <c r="B6" s="171"/>
      <c r="C6" s="171"/>
      <c r="D6" s="171"/>
      <c r="E6" s="171"/>
      <c r="F6" s="171"/>
      <c r="G6" s="171"/>
      <c r="H6" s="171"/>
      <c r="I6" s="171"/>
      <c r="J6" s="172"/>
    </row>
    <row r="7" spans="1:10" ht="15.75" x14ac:dyDescent="0.25">
      <c r="A7" s="173" t="s">
        <v>3</v>
      </c>
      <c r="B7" s="157"/>
      <c r="C7" s="157"/>
      <c r="D7" s="157"/>
      <c r="E7" s="157"/>
      <c r="F7" s="157"/>
      <c r="G7" s="157"/>
      <c r="H7" s="157"/>
      <c r="I7" s="157"/>
      <c r="J7" s="158"/>
    </row>
    <row r="8" spans="1:10" ht="15.75" x14ac:dyDescent="0.25">
      <c r="A8" s="156"/>
      <c r="B8" s="157"/>
      <c r="C8" s="157"/>
      <c r="D8" s="157"/>
      <c r="E8" s="157"/>
      <c r="F8" s="157"/>
      <c r="G8" s="157"/>
      <c r="H8" s="157"/>
      <c r="I8" s="157"/>
      <c r="J8" s="158"/>
    </row>
    <row r="9" spans="1:10" ht="15.75" x14ac:dyDescent="0.25">
      <c r="A9" s="174" t="str">
        <f>ÍNDICE!A9</f>
        <v>UNIDAD ADMINISTRATIVA ESPECIAL DE SERVICIOS PÚBLICOS</v>
      </c>
      <c r="B9" s="157"/>
      <c r="C9" s="157"/>
      <c r="D9" s="157"/>
      <c r="E9" s="157"/>
      <c r="F9" s="157"/>
      <c r="G9" s="157"/>
      <c r="H9" s="157"/>
      <c r="I9" s="157"/>
      <c r="J9" s="158"/>
    </row>
    <row r="10" spans="1:10" ht="15" customHeight="1" thickBot="1" x14ac:dyDescent="0.3">
      <c r="A10" s="175" t="s">
        <v>526</v>
      </c>
      <c r="B10" s="176"/>
      <c r="C10" s="176"/>
      <c r="D10" s="176"/>
      <c r="E10" s="176"/>
      <c r="F10" s="176"/>
      <c r="G10" s="176"/>
      <c r="H10" s="176"/>
      <c r="I10" s="176"/>
      <c r="J10" s="17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21</v>
      </c>
      <c r="C17" s="56" t="s">
        <v>22</v>
      </c>
      <c r="D17" s="56" t="s">
        <v>23</v>
      </c>
      <c r="E17" s="56" t="s">
        <v>24</v>
      </c>
      <c r="F17" s="57" t="s">
        <v>527</v>
      </c>
      <c r="J17" s="37"/>
    </row>
    <row r="18" spans="1:10" ht="21" customHeight="1" x14ac:dyDescent="0.25">
      <c r="A18" s="40"/>
      <c r="B18" s="58" t="s">
        <v>11</v>
      </c>
      <c r="C18" s="61">
        <v>1</v>
      </c>
      <c r="D18" s="54">
        <v>0.25</v>
      </c>
      <c r="E18" s="54">
        <f>'B. Resultado por dimensiones'!G16</f>
        <v>0.54166666666666663</v>
      </c>
      <c r="F18" s="38">
        <f>E18*D18</f>
        <v>0.13541666666666666</v>
      </c>
      <c r="J18" s="37"/>
    </row>
    <row r="19" spans="1:10" ht="24" customHeight="1" x14ac:dyDescent="0.25">
      <c r="A19" s="40"/>
      <c r="B19" s="58" t="s">
        <v>14</v>
      </c>
      <c r="C19" s="61">
        <v>2</v>
      </c>
      <c r="D19" s="54">
        <v>0.25</v>
      </c>
      <c r="E19" s="54">
        <f>'B. Resultado por dimensiones'!G23</f>
        <v>0.53125</v>
      </c>
      <c r="F19" s="38">
        <f>E19*D19</f>
        <v>0.1328125</v>
      </c>
      <c r="J19" s="37"/>
    </row>
    <row r="20" spans="1:10" ht="25.5" customHeight="1" x14ac:dyDescent="0.25">
      <c r="A20" s="40"/>
      <c r="B20" s="58" t="s">
        <v>17</v>
      </c>
      <c r="C20" s="61">
        <v>3</v>
      </c>
      <c r="D20" s="54">
        <v>0.25</v>
      </c>
      <c r="E20" s="54">
        <f>'B. Resultado por dimensiones'!G31</f>
        <v>0.38888888888888884</v>
      </c>
      <c r="F20" s="38">
        <f>E20*D20</f>
        <v>9.722222222222221E-2</v>
      </c>
      <c r="J20" s="37"/>
    </row>
    <row r="21" spans="1:10" ht="24.75" customHeight="1" thickBot="1" x14ac:dyDescent="0.3">
      <c r="A21" s="40"/>
      <c r="B21" s="59" t="s">
        <v>19</v>
      </c>
      <c r="C21" s="62">
        <v>4</v>
      </c>
      <c r="D21" s="60">
        <v>0.25</v>
      </c>
      <c r="E21" s="60">
        <f>'B. Resultado por dimensiones'!G37</f>
        <v>0.50694444444444442</v>
      </c>
      <c r="F21" s="39">
        <f>E21*D21</f>
        <v>0.1267361111111111</v>
      </c>
      <c r="J21" s="37"/>
    </row>
    <row r="22" spans="1:10" ht="22.5" customHeight="1" thickBot="1" x14ac:dyDescent="0.3">
      <c r="A22" s="40"/>
      <c r="B22" s="107" t="s">
        <v>25</v>
      </c>
      <c r="C22" s="168" t="s">
        <v>26</v>
      </c>
      <c r="D22" s="169"/>
      <c r="E22" s="169"/>
      <c r="F22" s="108">
        <f>SUM(F18:F21)</f>
        <v>0.49218749999999994</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80"/>
    </row>
    <row r="43" spans="1:10" ht="15" customHeight="1" x14ac:dyDescent="0.25">
      <c r="A43" s="40"/>
      <c r="B43" s="89" t="s">
        <v>508</v>
      </c>
      <c r="C43" s="82"/>
      <c r="D43" s="82"/>
      <c r="E43" s="82"/>
      <c r="F43" s="82"/>
      <c r="G43" s="82"/>
      <c r="H43" s="82"/>
      <c r="I43" s="88"/>
      <c r="J43" s="83"/>
    </row>
    <row r="44" spans="1:10" ht="15" customHeight="1" x14ac:dyDescent="0.25">
      <c r="A44" s="40"/>
      <c r="B44" s="89" t="s">
        <v>525</v>
      </c>
      <c r="C44" s="82"/>
      <c r="D44" s="82"/>
      <c r="E44" s="82"/>
      <c r="F44" s="82"/>
      <c r="G44" s="82"/>
      <c r="H44" s="82"/>
      <c r="I44" s="88"/>
      <c r="J44" s="83"/>
    </row>
    <row r="45" spans="1:10" ht="15" customHeight="1" x14ac:dyDescent="0.25">
      <c r="A45" s="40"/>
      <c r="B45" s="90" t="s">
        <v>511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uSubdFyLRiq9+llITwhA4Gf9XkdUlf5WyoCc/iVkAFF2+0ll3JOPUUaT5GIBKyS1/pVec8BlzLvvS8iMRyd9hg==" saltValue="7vb/Ct740Dx2FD6P35hEwQ=="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00000000-0004-0000-0100-000000000000}"/>
    <hyperlink ref="B19" location="'D. Infraestructura'!A1" display="Infraestructura" xr:uid="{00000000-0004-0000-0100-000001000000}"/>
    <hyperlink ref="B20" location="'E. Metodología Estadística'!A1" display="Metodología estadística" xr:uid="{00000000-0004-0000-0100-000002000000}"/>
    <hyperlink ref="B21" location="'F. Accesibilidad y Uso'!A1" display="Accesibilidad y uso" xr:uid="{00000000-0004-0000-0100-000003000000}"/>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307</v>
      </c>
    </row>
    <row r="2" spans="1:1" ht="16.5" thickBot="1" x14ac:dyDescent="0.25">
      <c r="A2" s="2" t="s">
        <v>286</v>
      </c>
    </row>
    <row r="3" spans="1:1" ht="16.5" thickBot="1" x14ac:dyDescent="0.25">
      <c r="A3" s="2" t="s">
        <v>281</v>
      </c>
    </row>
    <row r="4" spans="1:1" ht="16.5" thickBot="1" x14ac:dyDescent="0.25">
      <c r="A4" s="2" t="s">
        <v>280</v>
      </c>
    </row>
    <row r="5" spans="1:1" ht="16.5" thickBot="1" x14ac:dyDescent="0.25">
      <c r="A5" s="2" t="s">
        <v>282</v>
      </c>
    </row>
    <row r="6" spans="1:1" ht="16.5" thickBot="1" x14ac:dyDescent="0.25">
      <c r="A6" s="2" t="s">
        <v>279</v>
      </c>
    </row>
    <row r="7" spans="1:1" ht="16.5" thickBot="1" x14ac:dyDescent="0.25">
      <c r="A7" s="2" t="s">
        <v>283</v>
      </c>
    </row>
    <row r="8" spans="1:1" ht="16.5" thickBot="1" x14ac:dyDescent="0.25">
      <c r="A8" s="2" t="s">
        <v>287</v>
      </c>
    </row>
    <row r="9" spans="1:1" ht="16.5" thickBot="1" x14ac:dyDescent="0.25">
      <c r="A9" s="2" t="s">
        <v>284</v>
      </c>
    </row>
    <row r="10" spans="1:1" ht="16.5" thickBot="1" x14ac:dyDescent="0.25">
      <c r="A10" s="2" t="s">
        <v>285</v>
      </c>
    </row>
    <row r="11" spans="1:1" ht="16.5" thickBot="1" x14ac:dyDescent="0.25">
      <c r="A11" s="2" t="s">
        <v>292</v>
      </c>
    </row>
    <row r="12" spans="1:1" ht="16.5" thickBot="1" x14ac:dyDescent="0.25">
      <c r="A12" s="2" t="s">
        <v>296</v>
      </c>
    </row>
    <row r="13" spans="1:1" ht="16.5" thickBot="1" x14ac:dyDescent="0.25">
      <c r="A13" s="2" t="s">
        <v>295</v>
      </c>
    </row>
    <row r="14" spans="1:1" ht="16.5" thickBot="1" x14ac:dyDescent="0.25">
      <c r="A14" s="2" t="s">
        <v>297</v>
      </c>
    </row>
    <row r="15" spans="1:1" ht="16.5" thickBot="1" x14ac:dyDescent="0.25">
      <c r="A15" s="2" t="s">
        <v>294</v>
      </c>
    </row>
    <row r="16" spans="1:1" ht="16.5" thickBot="1" x14ac:dyDescent="0.25">
      <c r="A16" s="2" t="s">
        <v>291</v>
      </c>
    </row>
    <row r="17" spans="1:1" ht="16.5" thickBot="1" x14ac:dyDescent="0.25">
      <c r="A17" s="2" t="s">
        <v>288</v>
      </c>
    </row>
    <row r="18" spans="1:1" ht="16.5" thickBot="1" x14ac:dyDescent="0.25">
      <c r="A18" s="2" t="s">
        <v>299</v>
      </c>
    </row>
    <row r="19" spans="1:1" ht="16.5" thickBot="1" x14ac:dyDescent="0.25">
      <c r="A19" s="2" t="s">
        <v>298</v>
      </c>
    </row>
    <row r="20" spans="1:1" ht="16.5" thickBot="1" x14ac:dyDescent="0.25">
      <c r="A20" s="2" t="s">
        <v>289</v>
      </c>
    </row>
    <row r="21" spans="1:1" ht="16.5" thickBot="1" x14ac:dyDescent="0.25">
      <c r="A21" s="2" t="s">
        <v>293</v>
      </c>
    </row>
    <row r="22" spans="1:1" ht="16.5" thickBot="1" x14ac:dyDescent="0.25">
      <c r="A22" s="2" t="s">
        <v>290</v>
      </c>
    </row>
    <row r="23" spans="1:1" ht="16.5" thickBot="1" x14ac:dyDescent="0.25">
      <c r="A23" s="2" t="s">
        <v>301</v>
      </c>
    </row>
    <row r="24" spans="1:1" ht="16.5" thickBot="1" x14ac:dyDescent="0.25">
      <c r="A24" s="2" t="s">
        <v>300</v>
      </c>
    </row>
    <row r="25" spans="1:1" ht="16.5" thickBot="1" x14ac:dyDescent="0.25">
      <c r="A25" s="2" t="s">
        <v>500</v>
      </c>
    </row>
    <row r="26" spans="1:1" ht="16.5" thickBot="1" x14ac:dyDescent="0.25">
      <c r="A26" s="2" t="s">
        <v>302</v>
      </c>
    </row>
    <row r="27" spans="1:1" ht="16.5" thickBot="1" x14ac:dyDescent="0.25">
      <c r="A27" s="3" t="s">
        <v>306</v>
      </c>
    </row>
    <row r="28" spans="1:1" ht="16.5" thickBot="1" x14ac:dyDescent="0.25">
      <c r="A28" s="1" t="s">
        <v>303</v>
      </c>
    </row>
    <row r="29" spans="1:1" ht="16.5" thickBot="1" x14ac:dyDescent="0.25">
      <c r="A29" s="5" t="s">
        <v>304</v>
      </c>
    </row>
    <row r="30" spans="1:1" ht="16.5" thickBot="1" x14ac:dyDescent="0.25">
      <c r="A30" s="2" t="s">
        <v>305</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outlinePr summaryBelow="0" summaryRight="0"/>
  </sheetPr>
  <dimension ref="A1:J48"/>
  <sheetViews>
    <sheetView showGridLines="0" view="pageBreakPreview" zoomScale="85" zoomScaleNormal="70" zoomScaleSheetLayoutView="85" workbookViewId="0">
      <selection activeCell="G23" sqref="G23"/>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62"/>
      <c r="B1" s="178"/>
      <c r="C1" s="178"/>
      <c r="D1" s="178"/>
      <c r="E1" s="178"/>
      <c r="F1" s="178"/>
      <c r="G1" s="178"/>
      <c r="H1" s="178"/>
      <c r="I1" s="178"/>
      <c r="J1" s="179"/>
    </row>
    <row r="2" spans="1:10" ht="18.75" x14ac:dyDescent="0.3">
      <c r="A2" s="165" t="s">
        <v>0</v>
      </c>
      <c r="B2" s="166"/>
      <c r="C2" s="166"/>
      <c r="D2" s="166"/>
      <c r="E2" s="166"/>
      <c r="F2" s="166"/>
      <c r="G2" s="166"/>
      <c r="H2" s="166"/>
      <c r="I2" s="166"/>
      <c r="J2" s="180"/>
    </row>
    <row r="3" spans="1:10" ht="18.75" x14ac:dyDescent="0.3">
      <c r="A3" s="165" t="s">
        <v>1</v>
      </c>
      <c r="B3" s="166"/>
      <c r="C3" s="166"/>
      <c r="D3" s="166"/>
      <c r="E3" s="166"/>
      <c r="F3" s="166"/>
      <c r="G3" s="166"/>
      <c r="H3" s="166"/>
      <c r="I3" s="166"/>
      <c r="J3" s="180"/>
    </row>
    <row r="4" spans="1:10" ht="18.75" x14ac:dyDescent="0.3">
      <c r="A4" s="165" t="s">
        <v>2</v>
      </c>
      <c r="B4" s="166"/>
      <c r="C4" s="166"/>
      <c r="D4" s="166"/>
      <c r="E4" s="166"/>
      <c r="F4" s="166"/>
      <c r="G4" s="166"/>
      <c r="H4" s="166"/>
      <c r="I4" s="166"/>
      <c r="J4" s="180"/>
    </row>
    <row r="5" spans="1:10" ht="18.75" x14ac:dyDescent="0.3">
      <c r="A5" s="165">
        <v>2024</v>
      </c>
      <c r="B5" s="166"/>
      <c r="C5" s="166"/>
      <c r="D5" s="166"/>
      <c r="E5" s="166"/>
      <c r="F5" s="166"/>
      <c r="G5" s="166"/>
      <c r="H5" s="166"/>
      <c r="I5" s="166"/>
      <c r="J5" s="180"/>
    </row>
    <row r="6" spans="1:10" ht="15.75" x14ac:dyDescent="0.25">
      <c r="A6" s="170"/>
      <c r="B6" s="171"/>
      <c r="C6" s="171"/>
      <c r="D6" s="171"/>
      <c r="E6" s="171"/>
      <c r="F6" s="171"/>
      <c r="G6" s="171"/>
      <c r="H6" s="171"/>
      <c r="I6" s="171"/>
      <c r="J6" s="172"/>
    </row>
    <row r="7" spans="1:10" ht="15.75" x14ac:dyDescent="0.25">
      <c r="A7" s="153" t="s">
        <v>3</v>
      </c>
      <c r="B7" s="154"/>
      <c r="C7" s="154"/>
      <c r="D7" s="154"/>
      <c r="E7" s="154"/>
      <c r="F7" s="154"/>
      <c r="G7" s="154"/>
      <c r="H7" s="154"/>
      <c r="I7" s="154"/>
      <c r="J7" s="155"/>
    </row>
    <row r="8" spans="1:10" ht="15.75" x14ac:dyDescent="0.25">
      <c r="A8" s="186"/>
      <c r="B8" s="151"/>
      <c r="C8" s="151"/>
      <c r="D8" s="151"/>
      <c r="E8" s="151"/>
      <c r="F8" s="151"/>
      <c r="G8" s="151"/>
      <c r="H8" s="151"/>
      <c r="I8" s="151"/>
      <c r="J8" s="152"/>
    </row>
    <row r="9" spans="1:10" ht="15.75" x14ac:dyDescent="0.25">
      <c r="A9" s="190" t="str">
        <f>ÍNDICE!A9</f>
        <v>UNIDAD ADMINISTRATIVA ESPECIAL DE SERVICIOS PÚBLICOS</v>
      </c>
      <c r="B9" s="154"/>
      <c r="C9" s="154"/>
      <c r="D9" s="154"/>
      <c r="E9" s="154"/>
      <c r="F9" s="154"/>
      <c r="G9" s="154"/>
      <c r="H9" s="154"/>
      <c r="I9" s="154"/>
      <c r="J9" s="155"/>
    </row>
    <row r="10" spans="1:10" ht="16.5" thickBot="1" x14ac:dyDescent="0.3">
      <c r="A10" s="175" t="s">
        <v>27</v>
      </c>
      <c r="B10" s="176"/>
      <c r="C10" s="176"/>
      <c r="D10" s="176"/>
      <c r="E10" s="176"/>
      <c r="F10" s="176"/>
      <c r="G10" s="176"/>
      <c r="H10" s="176"/>
      <c r="I10" s="176"/>
      <c r="J10" s="17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21</v>
      </c>
      <c r="C13" s="48" t="s">
        <v>22</v>
      </c>
      <c r="D13" s="48" t="s">
        <v>28</v>
      </c>
      <c r="E13" s="48" t="s">
        <v>23</v>
      </c>
      <c r="F13" s="48" t="s">
        <v>29</v>
      </c>
      <c r="G13" s="49" t="s">
        <v>527</v>
      </c>
      <c r="J13" s="37"/>
    </row>
    <row r="14" spans="1:10" ht="37.5" customHeight="1" x14ac:dyDescent="0.25">
      <c r="A14" s="40"/>
      <c r="B14" s="181" t="s">
        <v>11</v>
      </c>
      <c r="C14" s="45">
        <v>1</v>
      </c>
      <c r="D14" s="45" t="s">
        <v>528</v>
      </c>
      <c r="E14" s="46">
        <v>0.5</v>
      </c>
      <c r="F14" s="46">
        <f>'C. Entorno institucional'!F45</f>
        <v>0.75</v>
      </c>
      <c r="G14" s="50">
        <f>E14*F14</f>
        <v>0.375</v>
      </c>
      <c r="J14" s="37"/>
    </row>
    <row r="15" spans="1:10" ht="37.5" customHeight="1" x14ac:dyDescent="0.25">
      <c r="A15" s="40"/>
      <c r="B15" s="182"/>
      <c r="C15" s="45">
        <v>2</v>
      </c>
      <c r="D15" s="45" t="s">
        <v>31</v>
      </c>
      <c r="E15" s="46">
        <v>0.5</v>
      </c>
      <c r="F15" s="46">
        <f>'C. Entorno institucional'!F52</f>
        <v>0.33333333333333331</v>
      </c>
      <c r="G15" s="50">
        <f>F15*E15</f>
        <v>0.16666666666666666</v>
      </c>
      <c r="J15" s="37"/>
    </row>
    <row r="16" spans="1:10" ht="37.5" customHeight="1" thickBot="1" x14ac:dyDescent="0.3">
      <c r="A16" s="40"/>
      <c r="B16" s="183"/>
      <c r="C16" s="51" t="s">
        <v>32</v>
      </c>
      <c r="D16" s="184" t="s">
        <v>529</v>
      </c>
      <c r="E16" s="185"/>
      <c r="F16" s="185"/>
      <c r="G16" s="52">
        <f>SUM(G14:G15)</f>
        <v>0.54166666666666663</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21</v>
      </c>
      <c r="C20" s="48" t="s">
        <v>22</v>
      </c>
      <c r="D20" s="48" t="s">
        <v>28</v>
      </c>
      <c r="E20" s="48" t="s">
        <v>23</v>
      </c>
      <c r="F20" s="48" t="s">
        <v>29</v>
      </c>
      <c r="G20" s="49" t="s">
        <v>527</v>
      </c>
      <c r="J20" s="37"/>
    </row>
    <row r="21" spans="1:10" ht="36.75" customHeight="1" x14ac:dyDescent="0.25">
      <c r="A21" s="40"/>
      <c r="B21" s="181" t="s">
        <v>14</v>
      </c>
      <c r="C21" s="45">
        <v>1</v>
      </c>
      <c r="D21" s="45" t="s">
        <v>33</v>
      </c>
      <c r="E21" s="46">
        <v>0.5</v>
      </c>
      <c r="F21" s="46">
        <f>'D. Infraestructura'!F72</f>
        <v>0.66666666666666663</v>
      </c>
      <c r="G21" s="50">
        <f t="shared" ref="G21:G22" si="0">F21*E21</f>
        <v>0.33333333333333331</v>
      </c>
      <c r="J21" s="37"/>
    </row>
    <row r="22" spans="1:10" ht="36.75" customHeight="1" x14ac:dyDescent="0.25">
      <c r="A22" s="40"/>
      <c r="B22" s="182"/>
      <c r="C22" s="45">
        <v>2</v>
      </c>
      <c r="D22" s="45" t="s">
        <v>34</v>
      </c>
      <c r="E22" s="46">
        <v>0.5</v>
      </c>
      <c r="F22" s="46">
        <f>'D. Infraestructura'!F82</f>
        <v>0.39583333333333331</v>
      </c>
      <c r="G22" s="50">
        <f t="shared" si="0"/>
        <v>0.19791666666666666</v>
      </c>
      <c r="J22" s="37"/>
    </row>
    <row r="23" spans="1:10" ht="36.75" customHeight="1" thickBot="1" x14ac:dyDescent="0.3">
      <c r="A23" s="40"/>
      <c r="B23" s="183"/>
      <c r="C23" s="51" t="s">
        <v>32</v>
      </c>
      <c r="D23" s="184" t="s">
        <v>35</v>
      </c>
      <c r="E23" s="185"/>
      <c r="F23" s="185"/>
      <c r="G23" s="52">
        <f>SUM(G21:G22)</f>
        <v>0.53125</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21</v>
      </c>
      <c r="C27" s="48" t="s">
        <v>22</v>
      </c>
      <c r="D27" s="48" t="s">
        <v>28</v>
      </c>
      <c r="E27" s="48" t="s">
        <v>23</v>
      </c>
      <c r="F27" s="48" t="s">
        <v>29</v>
      </c>
      <c r="G27" s="49" t="s">
        <v>527</v>
      </c>
      <c r="J27" s="37"/>
    </row>
    <row r="28" spans="1:10" ht="37.5" customHeight="1" x14ac:dyDescent="0.25">
      <c r="A28" s="40"/>
      <c r="B28" s="181" t="s">
        <v>17</v>
      </c>
      <c r="C28" s="45">
        <v>1</v>
      </c>
      <c r="D28" s="45" t="s">
        <v>36</v>
      </c>
      <c r="E28" s="46">
        <f t="shared" ref="E28:E29" si="1">1/3</f>
        <v>0.33333333333333331</v>
      </c>
      <c r="F28" s="46">
        <f>'E. Metodología estadística'!F106</f>
        <v>0.33333333333333331</v>
      </c>
      <c r="G28" s="50">
        <f t="shared" ref="G28:G29" si="2">F28*E28</f>
        <v>0.1111111111111111</v>
      </c>
      <c r="J28" s="37"/>
    </row>
    <row r="29" spans="1:10" ht="37.5" customHeight="1" x14ac:dyDescent="0.25">
      <c r="A29" s="40"/>
      <c r="B29" s="182"/>
      <c r="C29" s="45">
        <v>2</v>
      </c>
      <c r="D29" s="45" t="s">
        <v>37</v>
      </c>
      <c r="E29" s="46">
        <f t="shared" si="1"/>
        <v>0.33333333333333331</v>
      </c>
      <c r="F29" s="46">
        <f>'E. Metodología estadística'!F114</f>
        <v>0.33333333333333331</v>
      </c>
      <c r="G29" s="50">
        <f t="shared" si="2"/>
        <v>0.1111111111111111</v>
      </c>
      <c r="J29" s="37"/>
    </row>
    <row r="30" spans="1:10" ht="37.5" customHeight="1" x14ac:dyDescent="0.25">
      <c r="A30" s="40"/>
      <c r="B30" s="187"/>
      <c r="C30" s="45">
        <v>3</v>
      </c>
      <c r="D30" s="45" t="s">
        <v>38</v>
      </c>
      <c r="E30" s="46">
        <f>1/3</f>
        <v>0.33333333333333331</v>
      </c>
      <c r="F30" s="46">
        <f>'E. Metodología estadística'!F122</f>
        <v>0.5</v>
      </c>
      <c r="G30" s="50">
        <f>F30*E30</f>
        <v>0.16666666666666666</v>
      </c>
      <c r="J30" s="37"/>
    </row>
    <row r="31" spans="1:10" ht="37.5" customHeight="1" thickBot="1" x14ac:dyDescent="0.3">
      <c r="A31" s="40"/>
      <c r="B31" s="188"/>
      <c r="C31" s="51" t="s">
        <v>32</v>
      </c>
      <c r="D31" s="184" t="s">
        <v>39</v>
      </c>
      <c r="E31" s="189"/>
      <c r="F31" s="189"/>
      <c r="G31" s="52">
        <f>SUM(G28:G30)</f>
        <v>0.38888888888888884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21</v>
      </c>
      <c r="C34" s="48" t="s">
        <v>22</v>
      </c>
      <c r="D34" s="48" t="s">
        <v>28</v>
      </c>
      <c r="E34" s="48" t="s">
        <v>23</v>
      </c>
      <c r="F34" s="48" t="s">
        <v>29</v>
      </c>
      <c r="G34" s="49" t="s">
        <v>527</v>
      </c>
      <c r="J34" s="37"/>
    </row>
    <row r="35" spans="1:10" ht="36" customHeight="1" x14ac:dyDescent="0.25">
      <c r="A35" s="40"/>
      <c r="B35" s="181" t="s">
        <v>19</v>
      </c>
      <c r="C35" s="45">
        <v>1</v>
      </c>
      <c r="D35" s="45" t="s">
        <v>40</v>
      </c>
      <c r="E35" s="46">
        <f t="shared" ref="E35:E36" si="3">1/2</f>
        <v>0.5</v>
      </c>
      <c r="F35" s="46">
        <f>'F. Accesibilidad y uso'!F69</f>
        <v>0.72222222222222221</v>
      </c>
      <c r="G35" s="50">
        <f t="shared" ref="G35:G36" si="4">F35*E35</f>
        <v>0.3611111111111111</v>
      </c>
      <c r="J35" s="37"/>
    </row>
    <row r="36" spans="1:10" ht="36" customHeight="1" x14ac:dyDescent="0.25">
      <c r="A36" s="40"/>
      <c r="B36" s="182"/>
      <c r="C36" s="45">
        <v>2</v>
      </c>
      <c r="D36" s="45" t="s">
        <v>41</v>
      </c>
      <c r="E36" s="46">
        <f t="shared" si="3"/>
        <v>0.5</v>
      </c>
      <c r="F36" s="46">
        <f>'F. Accesibilidad y uso'!F79</f>
        <v>0.29166666666666663</v>
      </c>
      <c r="G36" s="50">
        <f t="shared" si="4"/>
        <v>0.14583333333333331</v>
      </c>
      <c r="J36" s="37"/>
    </row>
    <row r="37" spans="1:10" ht="36" customHeight="1" thickBot="1" x14ac:dyDescent="0.3">
      <c r="A37" s="40"/>
      <c r="B37" s="183"/>
      <c r="C37" s="51" t="s">
        <v>32</v>
      </c>
      <c r="D37" s="184" t="s">
        <v>42</v>
      </c>
      <c r="E37" s="185"/>
      <c r="F37" s="185"/>
      <c r="G37" s="52">
        <f>SUM(G35:G36)</f>
        <v>0.50694444444444442</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37"/>
    </row>
    <row r="43" spans="1:10" ht="15" customHeight="1" x14ac:dyDescent="0.25">
      <c r="A43" s="40"/>
      <c r="B43" s="89" t="s">
        <v>508</v>
      </c>
      <c r="C43" s="82"/>
      <c r="D43" s="82"/>
      <c r="E43" s="82"/>
      <c r="F43" s="82"/>
      <c r="G43" s="82"/>
      <c r="H43" s="82"/>
      <c r="I43" s="88"/>
      <c r="J43" s="37"/>
    </row>
    <row r="44" spans="1:10" ht="15" customHeight="1" x14ac:dyDescent="0.25">
      <c r="A44" s="40"/>
      <c r="B44" s="89" t="s">
        <v>525</v>
      </c>
      <c r="C44" s="82"/>
      <c r="D44" s="82"/>
      <c r="E44" s="82"/>
      <c r="F44" s="82"/>
      <c r="G44" s="82"/>
      <c r="H44" s="82"/>
      <c r="I44" s="88"/>
      <c r="J44" s="37"/>
    </row>
    <row r="45" spans="1:10" ht="15" customHeight="1" x14ac:dyDescent="0.25">
      <c r="A45" s="40"/>
      <c r="B45" s="90" t="s">
        <v>511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TgjRzqWEUk4lWTX11HdR4lgpQGmJzXiwgl/mIdyWCsOA3lrgdmdXIbnqYHehQziL24+U7FG4c8s729JQTds0BA==" saltValue="DEZ105TmonBRStC7ftuIO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M1017"/>
  <sheetViews>
    <sheetView showGridLines="0" view="pageBreakPreview" zoomScale="85" zoomScaleNormal="55" zoomScaleSheetLayoutView="85" workbookViewId="0">
      <selection activeCell="B37" sqref="B37"/>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03"/>
      <c r="B1" s="204"/>
      <c r="C1" s="204"/>
      <c r="D1" s="204"/>
      <c r="E1" s="204"/>
      <c r="F1" s="204"/>
      <c r="G1" s="204"/>
      <c r="H1" s="204"/>
      <c r="I1" s="204"/>
      <c r="J1" s="204"/>
      <c r="K1" s="204"/>
      <c r="L1" s="204"/>
      <c r="M1" s="205"/>
    </row>
    <row r="2" spans="1:13" s="33" customFormat="1" ht="14.25" customHeight="1" x14ac:dyDescent="0.3">
      <c r="A2" s="165" t="s">
        <v>0</v>
      </c>
      <c r="B2" s="166"/>
      <c r="C2" s="166"/>
      <c r="D2" s="166"/>
      <c r="E2" s="166"/>
      <c r="F2" s="166"/>
      <c r="G2" s="166"/>
      <c r="H2" s="166"/>
      <c r="I2" s="166"/>
      <c r="J2" s="166"/>
      <c r="K2" s="166"/>
      <c r="L2" s="166"/>
      <c r="M2" s="180"/>
    </row>
    <row r="3" spans="1:13" s="33" customFormat="1" ht="17.45" customHeight="1" x14ac:dyDescent="0.3">
      <c r="A3" s="165" t="s">
        <v>1</v>
      </c>
      <c r="B3" s="166"/>
      <c r="C3" s="166"/>
      <c r="D3" s="166"/>
      <c r="E3" s="166"/>
      <c r="F3" s="166"/>
      <c r="G3" s="166"/>
      <c r="H3" s="166"/>
      <c r="I3" s="166"/>
      <c r="J3" s="166"/>
      <c r="K3" s="166"/>
      <c r="L3" s="166"/>
      <c r="M3" s="180"/>
    </row>
    <row r="4" spans="1:13" s="33" customFormat="1" ht="17.45" customHeight="1" x14ac:dyDescent="0.3">
      <c r="A4" s="165" t="s">
        <v>2</v>
      </c>
      <c r="B4" s="166"/>
      <c r="C4" s="166"/>
      <c r="D4" s="166"/>
      <c r="E4" s="166"/>
      <c r="F4" s="166"/>
      <c r="G4" s="166"/>
      <c r="H4" s="166"/>
      <c r="I4" s="166"/>
      <c r="J4" s="166"/>
      <c r="K4" s="166"/>
      <c r="L4" s="166"/>
      <c r="M4" s="180"/>
    </row>
    <row r="5" spans="1:13" s="33" customFormat="1" ht="14.25" customHeight="1" x14ac:dyDescent="0.3">
      <c r="A5" s="165">
        <v>2024</v>
      </c>
      <c r="B5" s="166"/>
      <c r="C5" s="166"/>
      <c r="D5" s="166"/>
      <c r="E5" s="166"/>
      <c r="F5" s="166"/>
      <c r="G5" s="166"/>
      <c r="H5" s="166"/>
      <c r="I5" s="166"/>
      <c r="J5" s="166"/>
      <c r="K5" s="166"/>
      <c r="L5" s="166"/>
      <c r="M5" s="180"/>
    </row>
    <row r="6" spans="1:13" s="33" customFormat="1" ht="14.25" customHeight="1" x14ac:dyDescent="0.3">
      <c r="A6" s="206"/>
      <c r="B6" s="166"/>
      <c r="C6" s="166"/>
      <c r="D6" s="166"/>
      <c r="E6" s="166"/>
      <c r="F6" s="166"/>
      <c r="G6" s="166"/>
      <c r="H6" s="166"/>
      <c r="I6" s="166"/>
      <c r="J6" s="166"/>
      <c r="K6" s="166"/>
      <c r="L6" s="166"/>
      <c r="M6" s="180"/>
    </row>
    <row r="7" spans="1:13" ht="14.25" customHeight="1" x14ac:dyDescent="0.25">
      <c r="A7" s="153" t="s">
        <v>11</v>
      </c>
      <c r="B7" s="154"/>
      <c r="C7" s="154"/>
      <c r="D7" s="154"/>
      <c r="E7" s="154"/>
      <c r="F7" s="154"/>
      <c r="G7" s="154"/>
      <c r="H7" s="154"/>
      <c r="I7" s="154"/>
      <c r="J7" s="154"/>
      <c r="K7" s="154"/>
      <c r="L7" s="154"/>
      <c r="M7" s="155"/>
    </row>
    <row r="8" spans="1:13" ht="14.25" customHeight="1" thickBot="1" x14ac:dyDescent="0.3">
      <c r="A8" s="186"/>
      <c r="B8" s="151"/>
      <c r="C8" s="151"/>
      <c r="D8" s="151"/>
      <c r="E8" s="151"/>
      <c r="F8" s="151"/>
      <c r="G8" s="151"/>
      <c r="H8" s="151"/>
      <c r="I8" s="151"/>
      <c r="J8" s="151"/>
      <c r="K8" s="151"/>
      <c r="L8" s="151"/>
      <c r="M8" s="152"/>
    </row>
    <row r="9" spans="1:13" ht="39.75" customHeight="1" thickBot="1" x14ac:dyDescent="0.3">
      <c r="A9" s="197" t="s">
        <v>499</v>
      </c>
      <c r="B9" s="198"/>
      <c r="C9" s="198"/>
      <c r="D9" s="198"/>
      <c r="E9" s="198"/>
      <c r="F9" s="198"/>
      <c r="G9" s="198"/>
      <c r="H9" s="198"/>
      <c r="I9" s="198"/>
      <c r="J9" s="198"/>
      <c r="K9" s="198"/>
      <c r="L9" s="198"/>
      <c r="M9" s="199"/>
    </row>
    <row r="10" spans="1:13" ht="14.25" customHeight="1" x14ac:dyDescent="0.25">
      <c r="A10" s="40"/>
      <c r="B10" s="94"/>
      <c r="C10" s="94"/>
      <c r="D10" s="95"/>
      <c r="E10" s="95"/>
      <c r="F10" s="95"/>
      <c r="G10" s="95"/>
      <c r="H10" s="95"/>
      <c r="I10" s="95"/>
      <c r="J10" s="95"/>
      <c r="K10" s="95"/>
      <c r="M10" s="37"/>
    </row>
    <row r="11" spans="1:13" ht="18.7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1">
        <v>6</v>
      </c>
      <c r="C12" s="132" t="s">
        <v>53</v>
      </c>
      <c r="D12" s="133" t="s">
        <v>54</v>
      </c>
      <c r="E12" s="134">
        <v>6</v>
      </c>
      <c r="F12" s="135" t="s">
        <v>30</v>
      </c>
      <c r="G12" s="135" t="s">
        <v>55</v>
      </c>
      <c r="H12" s="135" t="s">
        <v>56</v>
      </c>
      <c r="I12" s="136">
        <v>1</v>
      </c>
      <c r="J12" s="136">
        <v>0.25</v>
      </c>
      <c r="K12" s="136">
        <v>0.25</v>
      </c>
      <c r="M12" s="37"/>
    </row>
    <row r="13" spans="1:13" ht="14.25" hidden="1" customHeight="1" x14ac:dyDescent="0.25">
      <c r="A13" s="40"/>
      <c r="B13" s="131">
        <v>7</v>
      </c>
      <c r="C13" s="132" t="s">
        <v>57</v>
      </c>
      <c r="D13" s="133" t="s">
        <v>54</v>
      </c>
      <c r="E13" s="134">
        <v>8</v>
      </c>
      <c r="F13" s="135" t="s">
        <v>30</v>
      </c>
      <c r="G13" s="135" t="s">
        <v>55</v>
      </c>
      <c r="H13" s="135" t="s">
        <v>56</v>
      </c>
      <c r="I13" s="136">
        <v>1</v>
      </c>
      <c r="J13" s="136">
        <v>0.25</v>
      </c>
      <c r="K13" s="136">
        <v>0.25</v>
      </c>
      <c r="M13" s="37"/>
    </row>
    <row r="14" spans="1:13" ht="14.25" hidden="1" customHeight="1" x14ac:dyDescent="0.25">
      <c r="A14" s="40"/>
      <c r="B14" s="137" t="s">
        <v>313</v>
      </c>
      <c r="C14" s="132" t="s">
        <v>58</v>
      </c>
      <c r="D14" s="133"/>
      <c r="E14" s="134">
        <v>38</v>
      </c>
      <c r="F14" s="135" t="s">
        <v>30</v>
      </c>
      <c r="G14" s="135" t="s">
        <v>55</v>
      </c>
      <c r="H14" s="135" t="s">
        <v>56</v>
      </c>
      <c r="I14" s="136" t="s">
        <v>259</v>
      </c>
      <c r="J14" s="136">
        <v>0.25</v>
      </c>
      <c r="K14" s="136">
        <v>6.25E-2</v>
      </c>
      <c r="M14" s="37"/>
    </row>
    <row r="15" spans="1:13" ht="14.25" hidden="1" customHeight="1" x14ac:dyDescent="0.25">
      <c r="A15" s="40"/>
      <c r="B15" s="137" t="s">
        <v>314</v>
      </c>
      <c r="C15" s="132" t="s">
        <v>59</v>
      </c>
      <c r="D15" s="133" t="s">
        <v>184</v>
      </c>
      <c r="E15" s="134">
        <v>40</v>
      </c>
      <c r="F15" s="135" t="s">
        <v>30</v>
      </c>
      <c r="G15" s="135" t="s">
        <v>55</v>
      </c>
      <c r="H15" s="135" t="s">
        <v>56</v>
      </c>
      <c r="I15" s="136">
        <v>0.25</v>
      </c>
      <c r="J15" s="136">
        <v>0.25</v>
      </c>
      <c r="K15" s="136">
        <v>6.25E-2</v>
      </c>
      <c r="M15" s="37"/>
    </row>
    <row r="16" spans="1:13" ht="14.25" hidden="1" customHeight="1" x14ac:dyDescent="0.25">
      <c r="A16" s="40"/>
      <c r="B16" s="137" t="s">
        <v>315</v>
      </c>
      <c r="C16" s="132" t="s">
        <v>60</v>
      </c>
      <c r="D16" s="133" t="s">
        <v>184</v>
      </c>
      <c r="E16" s="134">
        <v>42</v>
      </c>
      <c r="F16" s="135" t="s">
        <v>30</v>
      </c>
      <c r="G16" s="135" t="s">
        <v>55</v>
      </c>
      <c r="H16" s="135" t="s">
        <v>56</v>
      </c>
      <c r="I16" s="136">
        <v>0.25</v>
      </c>
      <c r="J16" s="136">
        <v>0.25</v>
      </c>
      <c r="K16" s="136">
        <v>6.25E-2</v>
      </c>
      <c r="M16" s="37"/>
    </row>
    <row r="17" spans="1:13" ht="14.25" hidden="1" customHeight="1" x14ac:dyDescent="0.25">
      <c r="A17" s="40"/>
      <c r="B17" s="137" t="s">
        <v>316</v>
      </c>
      <c r="C17" s="132" t="s">
        <v>61</v>
      </c>
      <c r="D17" s="133" t="s">
        <v>184</v>
      </c>
      <c r="E17" s="134">
        <v>44</v>
      </c>
      <c r="F17" s="135" t="s">
        <v>30</v>
      </c>
      <c r="G17" s="135" t="s">
        <v>55</v>
      </c>
      <c r="H17" s="135" t="s">
        <v>56</v>
      </c>
      <c r="I17" s="136">
        <v>0.25</v>
      </c>
      <c r="J17" s="136">
        <v>0.25</v>
      </c>
      <c r="K17" s="136">
        <v>6.25E-2</v>
      </c>
      <c r="M17" s="37"/>
    </row>
    <row r="18" spans="1:13" ht="14.25" hidden="1" customHeight="1" x14ac:dyDescent="0.25">
      <c r="A18" s="40"/>
      <c r="B18" s="137" t="s">
        <v>317</v>
      </c>
      <c r="C18" s="132" t="s">
        <v>62</v>
      </c>
      <c r="D18" s="133"/>
      <c r="E18" s="134">
        <v>46</v>
      </c>
      <c r="F18" s="135" t="s">
        <v>30</v>
      </c>
      <c r="G18" s="135" t="s">
        <v>55</v>
      </c>
      <c r="H18" s="135" t="s">
        <v>56</v>
      </c>
      <c r="I18" s="136" t="s">
        <v>259</v>
      </c>
      <c r="J18" s="136">
        <v>0.25</v>
      </c>
      <c r="K18" s="136" t="e">
        <v>#VALUE!</v>
      </c>
      <c r="M18" s="37"/>
    </row>
    <row r="19" spans="1:13" ht="14.25" hidden="1" customHeight="1" x14ac:dyDescent="0.25">
      <c r="A19" s="40"/>
      <c r="B19" s="137" t="s">
        <v>318</v>
      </c>
      <c r="C19" s="132" t="s">
        <v>319</v>
      </c>
      <c r="D19" s="133"/>
      <c r="E19" s="134">
        <v>47</v>
      </c>
      <c r="F19" s="135" t="s">
        <v>30</v>
      </c>
      <c r="G19" s="135" t="s">
        <v>55</v>
      </c>
      <c r="H19" s="135" t="s">
        <v>56</v>
      </c>
      <c r="I19" s="136" t="s">
        <v>259</v>
      </c>
      <c r="J19" s="136">
        <v>0.25</v>
      </c>
      <c r="K19" s="136" t="e">
        <v>#VALUE!</v>
      </c>
      <c r="M19" s="37"/>
    </row>
    <row r="20" spans="1:13" ht="14.25" hidden="1" customHeight="1" x14ac:dyDescent="0.25">
      <c r="A20" s="40"/>
      <c r="B20" s="137" t="s">
        <v>320</v>
      </c>
      <c r="C20" s="132" t="s">
        <v>321</v>
      </c>
      <c r="D20" s="133" t="s">
        <v>184</v>
      </c>
      <c r="E20" s="134">
        <v>49</v>
      </c>
      <c r="F20" s="135" t="s">
        <v>30</v>
      </c>
      <c r="G20" s="135" t="s">
        <v>55</v>
      </c>
      <c r="H20" s="135" t="s">
        <v>56</v>
      </c>
      <c r="I20" s="136" t="s">
        <v>259</v>
      </c>
      <c r="J20" s="136">
        <v>0.25</v>
      </c>
      <c r="K20" s="136" t="e">
        <v>#VALUE!</v>
      </c>
      <c r="M20" s="37"/>
    </row>
    <row r="21" spans="1:13" ht="14.25" hidden="1" customHeight="1" x14ac:dyDescent="0.25">
      <c r="A21" s="40"/>
      <c r="B21" s="137" t="s">
        <v>322</v>
      </c>
      <c r="C21" s="132" t="s">
        <v>323</v>
      </c>
      <c r="D21" s="133" t="s">
        <v>184</v>
      </c>
      <c r="E21" s="134">
        <v>51</v>
      </c>
      <c r="F21" s="135" t="s">
        <v>30</v>
      </c>
      <c r="G21" s="135" t="s">
        <v>55</v>
      </c>
      <c r="H21" s="135" t="s">
        <v>56</v>
      </c>
      <c r="I21" s="136" t="s">
        <v>259</v>
      </c>
      <c r="J21" s="136">
        <v>0.25</v>
      </c>
      <c r="K21" s="136" t="e">
        <v>#VALUE!</v>
      </c>
      <c r="M21" s="37"/>
    </row>
    <row r="22" spans="1:13" ht="14.25" hidden="1" customHeight="1" x14ac:dyDescent="0.25">
      <c r="A22" s="40"/>
      <c r="B22" s="137" t="s">
        <v>324</v>
      </c>
      <c r="C22" s="132" t="s">
        <v>325</v>
      </c>
      <c r="D22" s="133" t="s">
        <v>184</v>
      </c>
      <c r="E22" s="134">
        <v>53</v>
      </c>
      <c r="F22" s="135" t="s">
        <v>30</v>
      </c>
      <c r="G22" s="135" t="s">
        <v>55</v>
      </c>
      <c r="H22" s="135" t="s">
        <v>56</v>
      </c>
      <c r="I22" s="136">
        <v>0.25</v>
      </c>
      <c r="J22" s="136">
        <v>0.25</v>
      </c>
      <c r="K22" s="136">
        <v>6.25E-2</v>
      </c>
      <c r="M22" s="37"/>
    </row>
    <row r="23" spans="1:13" ht="14.25" hidden="1" customHeight="1" x14ac:dyDescent="0.25">
      <c r="A23" s="40"/>
      <c r="B23" s="137" t="s">
        <v>326</v>
      </c>
      <c r="C23" s="132" t="s">
        <v>62</v>
      </c>
      <c r="D23" s="133"/>
      <c r="E23" s="134">
        <v>55</v>
      </c>
      <c r="F23" s="135" t="s">
        <v>30</v>
      </c>
      <c r="G23" s="135" t="s">
        <v>55</v>
      </c>
      <c r="H23" s="135" t="s">
        <v>56</v>
      </c>
      <c r="I23" s="136" t="s">
        <v>259</v>
      </c>
      <c r="J23" s="136">
        <v>0.25</v>
      </c>
      <c r="K23" s="136" t="e">
        <v>#VALUE!</v>
      </c>
      <c r="M23" s="37"/>
    </row>
    <row r="24" spans="1:13" ht="14.25" hidden="1" customHeight="1" x14ac:dyDescent="0.25">
      <c r="A24" s="40"/>
      <c r="B24" s="137" t="s">
        <v>327</v>
      </c>
      <c r="C24" s="132" t="s">
        <v>63</v>
      </c>
      <c r="D24" s="133"/>
      <c r="E24" s="134">
        <v>56</v>
      </c>
      <c r="F24" s="135" t="s">
        <v>30</v>
      </c>
      <c r="G24" s="135" t="s">
        <v>31</v>
      </c>
      <c r="H24" s="135" t="s">
        <v>56</v>
      </c>
      <c r="I24" s="136" t="s">
        <v>259</v>
      </c>
      <c r="J24" s="138">
        <v>0.33333333333333331</v>
      </c>
      <c r="K24" s="136" t="e">
        <v>#VALUE!</v>
      </c>
      <c r="M24" s="37"/>
    </row>
    <row r="25" spans="1:13" ht="14.25" hidden="1" customHeight="1" x14ac:dyDescent="0.25">
      <c r="A25" s="40"/>
      <c r="B25" s="137" t="s">
        <v>328</v>
      </c>
      <c r="C25" s="132" t="s">
        <v>329</v>
      </c>
      <c r="D25" s="133"/>
      <c r="E25" s="134">
        <v>58</v>
      </c>
      <c r="F25" s="135" t="s">
        <v>30</v>
      </c>
      <c r="G25" s="135" t="s">
        <v>31</v>
      </c>
      <c r="H25" s="135" t="s">
        <v>56</v>
      </c>
      <c r="I25" s="136" t="s">
        <v>259</v>
      </c>
      <c r="J25" s="138">
        <v>0.33333333333333331</v>
      </c>
      <c r="K25" s="136" t="e">
        <v>#VALUE!</v>
      </c>
      <c r="M25" s="37"/>
    </row>
    <row r="26" spans="1:13" ht="14.25" hidden="1" customHeight="1" x14ac:dyDescent="0.25">
      <c r="A26" s="40"/>
      <c r="B26" s="137" t="s">
        <v>330</v>
      </c>
      <c r="C26" s="132" t="s">
        <v>331</v>
      </c>
      <c r="D26" s="133"/>
      <c r="E26" s="134">
        <v>60</v>
      </c>
      <c r="F26" s="135" t="s">
        <v>30</v>
      </c>
      <c r="G26" s="135" t="s">
        <v>31</v>
      </c>
      <c r="H26" s="135" t="s">
        <v>56</v>
      </c>
      <c r="I26" s="136" t="s">
        <v>259</v>
      </c>
      <c r="J26" s="136">
        <v>0.33333333333333331</v>
      </c>
      <c r="K26" s="136" t="e">
        <v>#VALUE!</v>
      </c>
      <c r="M26" s="37"/>
    </row>
    <row r="27" spans="1:13" ht="14.25" hidden="1" customHeight="1" x14ac:dyDescent="0.25">
      <c r="A27" s="40"/>
      <c r="B27" s="137" t="s">
        <v>332</v>
      </c>
      <c r="C27" s="132" t="s">
        <v>333</v>
      </c>
      <c r="D27" s="133" t="s">
        <v>184</v>
      </c>
      <c r="E27" s="134">
        <v>62</v>
      </c>
      <c r="F27" s="135" t="s">
        <v>30</v>
      </c>
      <c r="G27" s="135" t="s">
        <v>31</v>
      </c>
      <c r="H27" s="135" t="s">
        <v>56</v>
      </c>
      <c r="I27" s="136">
        <v>0</v>
      </c>
      <c r="J27" s="136">
        <v>0.33</v>
      </c>
      <c r="K27" s="136">
        <v>0</v>
      </c>
      <c r="M27" s="37"/>
    </row>
    <row r="28" spans="1:13" ht="14.25" hidden="1" customHeight="1" x14ac:dyDescent="0.25">
      <c r="A28" s="40"/>
      <c r="B28" s="137" t="s">
        <v>334</v>
      </c>
      <c r="C28" s="132" t="s">
        <v>64</v>
      </c>
      <c r="D28" s="133"/>
      <c r="E28" s="134">
        <v>64</v>
      </c>
      <c r="F28" s="135" t="s">
        <v>30</v>
      </c>
      <c r="G28" s="135" t="s">
        <v>31</v>
      </c>
      <c r="H28" s="135" t="s">
        <v>56</v>
      </c>
      <c r="I28" s="136" t="s">
        <v>259</v>
      </c>
      <c r="J28" s="136">
        <v>0.33</v>
      </c>
      <c r="K28" s="136" t="e">
        <v>#VALUE!</v>
      </c>
      <c r="M28" s="37"/>
    </row>
    <row r="29" spans="1:13" ht="13.9" hidden="1" customHeight="1" x14ac:dyDescent="0.25">
      <c r="A29" s="40"/>
      <c r="B29" s="137" t="s">
        <v>311</v>
      </c>
      <c r="C29" s="132" t="s">
        <v>312</v>
      </c>
      <c r="D29" s="133"/>
      <c r="E29" s="134">
        <v>67</v>
      </c>
      <c r="F29" s="135" t="s">
        <v>30</v>
      </c>
      <c r="G29" s="135" t="s">
        <v>31</v>
      </c>
      <c r="H29" s="135" t="s">
        <v>56</v>
      </c>
      <c r="I29" s="136" t="s">
        <v>259</v>
      </c>
      <c r="J29" s="136">
        <v>0.33</v>
      </c>
      <c r="K29" s="136" t="e">
        <v>#VALUE!</v>
      </c>
      <c r="M29" s="37"/>
    </row>
    <row r="30" spans="1:13" ht="14.25" hidden="1" customHeight="1" x14ac:dyDescent="0.25">
      <c r="A30" s="40"/>
      <c r="B30" s="137" t="s">
        <v>335</v>
      </c>
      <c r="C30" s="132" t="s">
        <v>65</v>
      </c>
      <c r="D30" s="133"/>
      <c r="E30" s="134">
        <v>70</v>
      </c>
      <c r="F30" s="135" t="s">
        <v>30</v>
      </c>
      <c r="G30" s="135" t="s">
        <v>31</v>
      </c>
      <c r="H30" s="135" t="s">
        <v>56</v>
      </c>
      <c r="I30" s="136" t="s">
        <v>259</v>
      </c>
      <c r="J30" s="136">
        <v>0.33</v>
      </c>
      <c r="K30" s="136" t="e">
        <v>#VALUE!</v>
      </c>
      <c r="M30" s="37"/>
    </row>
    <row r="31" spans="1:13" ht="14.25" hidden="1" customHeight="1" x14ac:dyDescent="0.25">
      <c r="A31" s="40"/>
      <c r="B31" s="137" t="s">
        <v>336</v>
      </c>
      <c r="C31" s="132" t="s">
        <v>66</v>
      </c>
      <c r="D31" s="133"/>
      <c r="E31" s="134">
        <v>73</v>
      </c>
      <c r="F31" s="135" t="s">
        <v>30</v>
      </c>
      <c r="G31" s="135" t="s">
        <v>31</v>
      </c>
      <c r="H31" s="135" t="s">
        <v>56</v>
      </c>
      <c r="I31" s="136" t="s">
        <v>259</v>
      </c>
      <c r="J31" s="136">
        <v>0.33</v>
      </c>
      <c r="K31" s="136" t="e">
        <v>#VALUE!</v>
      </c>
      <c r="M31" s="37"/>
    </row>
    <row r="32" spans="1:13" ht="14.25" hidden="1" customHeight="1" x14ac:dyDescent="0.25">
      <c r="A32" s="40"/>
      <c r="B32" s="137" t="s">
        <v>337</v>
      </c>
      <c r="C32" s="132" t="s">
        <v>338</v>
      </c>
      <c r="D32" s="133"/>
      <c r="E32" s="134">
        <v>76</v>
      </c>
      <c r="F32" s="135" t="s">
        <v>30</v>
      </c>
      <c r="G32" s="135" t="s">
        <v>31</v>
      </c>
      <c r="H32" s="135" t="s">
        <v>56</v>
      </c>
      <c r="I32" s="136" t="s">
        <v>259</v>
      </c>
      <c r="J32" s="136">
        <v>0.33</v>
      </c>
      <c r="K32" s="136" t="e">
        <v>#VALUE!</v>
      </c>
      <c r="M32" s="37"/>
    </row>
    <row r="33" spans="1:13" ht="13.9" hidden="1" customHeight="1" x14ac:dyDescent="0.25">
      <c r="A33" s="40"/>
      <c r="B33" s="137" t="s">
        <v>339</v>
      </c>
      <c r="C33" s="132" t="s">
        <v>340</v>
      </c>
      <c r="D33" s="133" t="s">
        <v>184</v>
      </c>
      <c r="E33" s="134">
        <v>79</v>
      </c>
      <c r="F33" s="135" t="s">
        <v>30</v>
      </c>
      <c r="G33" s="135" t="s">
        <v>31</v>
      </c>
      <c r="H33" s="135" t="s">
        <v>56</v>
      </c>
      <c r="I33" s="136">
        <v>0</v>
      </c>
      <c r="J33" s="136">
        <v>0.33</v>
      </c>
      <c r="K33" s="136">
        <v>0</v>
      </c>
      <c r="M33" s="37"/>
    </row>
    <row r="34" spans="1:13" ht="14.25" hidden="1" customHeight="1" x14ac:dyDescent="0.25">
      <c r="A34" s="40"/>
      <c r="B34" s="137" t="s">
        <v>341</v>
      </c>
      <c r="C34" s="132" t="s">
        <v>67</v>
      </c>
      <c r="D34" s="133" t="s">
        <v>184</v>
      </c>
      <c r="E34" s="134">
        <v>80</v>
      </c>
      <c r="F34" s="135" t="s">
        <v>30</v>
      </c>
      <c r="G34" s="135" t="s">
        <v>31</v>
      </c>
      <c r="H34" s="135" t="s">
        <v>56</v>
      </c>
      <c r="I34" s="136">
        <v>1</v>
      </c>
      <c r="J34" s="136">
        <v>0.33</v>
      </c>
      <c r="K34" s="136">
        <v>0.33</v>
      </c>
      <c r="M34" s="37"/>
    </row>
    <row r="35" spans="1:13" ht="14.25" hidden="1" customHeight="1" x14ac:dyDescent="0.25">
      <c r="A35" s="40"/>
      <c r="B35" s="137" t="s">
        <v>342</v>
      </c>
      <c r="C35" s="132" t="s">
        <v>343</v>
      </c>
      <c r="E35" s="134">
        <v>82</v>
      </c>
      <c r="F35" s="135" t="s">
        <v>30</v>
      </c>
      <c r="G35" s="135" t="s">
        <v>31</v>
      </c>
      <c r="H35" s="135" t="s">
        <v>56</v>
      </c>
      <c r="I35" s="136" t="s">
        <v>259</v>
      </c>
      <c r="J35" s="136">
        <v>0.33</v>
      </c>
      <c r="K35" s="136" t="e">
        <v>#VALUE!</v>
      </c>
      <c r="M35" s="37"/>
    </row>
    <row r="36" spans="1:13" ht="14.25" hidden="1" customHeight="1" x14ac:dyDescent="0.25">
      <c r="A36" s="40"/>
      <c r="B36" s="137" t="s">
        <v>344</v>
      </c>
      <c r="C36" s="132" t="s">
        <v>345</v>
      </c>
      <c r="D36" s="133"/>
      <c r="E36" s="134">
        <v>84</v>
      </c>
      <c r="F36" s="135" t="s">
        <v>30</v>
      </c>
      <c r="G36" s="135" t="s">
        <v>31</v>
      </c>
      <c r="H36" s="135" t="s">
        <v>56</v>
      </c>
      <c r="I36" s="136" t="s">
        <v>259</v>
      </c>
      <c r="J36" s="136">
        <v>0.33</v>
      </c>
      <c r="K36" s="136" t="e">
        <v>#VALUE!</v>
      </c>
      <c r="M36" s="37"/>
    </row>
    <row r="37" spans="1:13" ht="28.5" customHeight="1" x14ac:dyDescent="0.25">
      <c r="A37" s="40"/>
      <c r="B37" s="6" t="s">
        <v>498</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531</v>
      </c>
      <c r="D40" s="16" t="s">
        <v>512</v>
      </c>
      <c r="E40" s="17" t="s">
        <v>68</v>
      </c>
      <c r="F40" s="18" t="s">
        <v>530</v>
      </c>
      <c r="M40" s="37"/>
    </row>
    <row r="41" spans="1:13" ht="27.75" customHeight="1" x14ac:dyDescent="0.25">
      <c r="A41" s="40"/>
      <c r="C41" s="28" t="s">
        <v>69</v>
      </c>
      <c r="D41" s="29">
        <f>I12</f>
        <v>1</v>
      </c>
      <c r="E41" s="29">
        <v>0.25</v>
      </c>
      <c r="F41" s="30">
        <f>E41*D41</f>
        <v>0.25</v>
      </c>
      <c r="M41" s="37"/>
    </row>
    <row r="42" spans="1:13" ht="27.75" customHeight="1" x14ac:dyDescent="0.25">
      <c r="A42" s="40"/>
      <c r="C42" s="19" t="s">
        <v>70</v>
      </c>
      <c r="D42" s="20">
        <f>I13</f>
        <v>1</v>
      </c>
      <c r="E42" s="20">
        <v>0.25</v>
      </c>
      <c r="F42" s="21">
        <f t="shared" ref="F42:F44" si="0">E42*D42</f>
        <v>0.25</v>
      </c>
      <c r="M42" s="37"/>
    </row>
    <row r="43" spans="1:13" ht="27.75" customHeight="1" x14ac:dyDescent="0.25">
      <c r="A43" s="40"/>
      <c r="C43" s="19" t="s">
        <v>71</v>
      </c>
      <c r="D43" s="20">
        <f>SUM(I14:I18)</f>
        <v>0.75</v>
      </c>
      <c r="E43" s="20">
        <v>0.25</v>
      </c>
      <c r="F43" s="21">
        <f t="shared" si="0"/>
        <v>0.1875</v>
      </c>
      <c r="M43" s="37"/>
    </row>
    <row r="44" spans="1:13" ht="27.75" customHeight="1" thickBot="1" x14ac:dyDescent="0.3">
      <c r="A44" s="40"/>
      <c r="C44" s="22" t="s">
        <v>72</v>
      </c>
      <c r="D44" s="23">
        <f>SUM(I19:I23)</f>
        <v>0.25</v>
      </c>
      <c r="E44" s="23">
        <v>0.25</v>
      </c>
      <c r="F44" s="24">
        <f t="shared" si="0"/>
        <v>6.25E-2</v>
      </c>
      <c r="M44" s="37"/>
    </row>
    <row r="45" spans="1:13" ht="25.5" customHeight="1" thickBot="1" x14ac:dyDescent="0.3">
      <c r="A45" s="40"/>
      <c r="C45" s="200" t="s">
        <v>73</v>
      </c>
      <c r="D45" s="201"/>
      <c r="E45" s="202"/>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74</v>
      </c>
      <c r="D48" s="26" t="s">
        <v>512</v>
      </c>
      <c r="E48" s="26" t="s">
        <v>68</v>
      </c>
      <c r="F48" s="27" t="s">
        <v>532</v>
      </c>
      <c r="M48" s="37"/>
    </row>
    <row r="49" spans="1:13" ht="26.25" customHeight="1" x14ac:dyDescent="0.25">
      <c r="A49" s="40"/>
      <c r="C49" s="28" t="s">
        <v>75</v>
      </c>
      <c r="D49" s="29">
        <f>SUM(I24:I27)</f>
        <v>0</v>
      </c>
      <c r="E49" s="29">
        <f t="shared" ref="E49:E51" si="1">1/3</f>
        <v>0.33333333333333331</v>
      </c>
      <c r="F49" s="30">
        <f t="shared" ref="F49:F51" si="2">E49*D49</f>
        <v>0</v>
      </c>
      <c r="M49" s="37"/>
    </row>
    <row r="50" spans="1:13" ht="31.5" x14ac:dyDescent="0.25">
      <c r="A50" s="40"/>
      <c r="C50" s="28" t="s">
        <v>76</v>
      </c>
      <c r="D50" s="29">
        <f>SUM(I28:I33)</f>
        <v>0</v>
      </c>
      <c r="E50" s="29">
        <f t="shared" si="1"/>
        <v>0.33333333333333331</v>
      </c>
      <c r="F50" s="30">
        <f t="shared" si="2"/>
        <v>0</v>
      </c>
      <c r="M50" s="37"/>
    </row>
    <row r="51" spans="1:13" ht="32.25" thickBot="1" x14ac:dyDescent="0.3">
      <c r="A51" s="40"/>
      <c r="C51" s="28" t="s">
        <v>77</v>
      </c>
      <c r="D51" s="29">
        <f>SUM(I34:I36)</f>
        <v>1</v>
      </c>
      <c r="E51" s="29">
        <f t="shared" si="1"/>
        <v>0.33333333333333331</v>
      </c>
      <c r="F51" s="30">
        <f t="shared" si="2"/>
        <v>0.33333333333333331</v>
      </c>
      <c r="M51" s="37"/>
    </row>
    <row r="52" spans="1:13" ht="26.25" customHeight="1" thickBot="1" x14ac:dyDescent="0.3">
      <c r="A52" s="40"/>
      <c r="C52" s="194" t="s">
        <v>73</v>
      </c>
      <c r="D52" s="195"/>
      <c r="E52" s="196"/>
      <c r="F52" s="31">
        <f>SUM(F49:F51)</f>
        <v>0.33333333333333331</v>
      </c>
      <c r="M52" s="37"/>
    </row>
    <row r="53" spans="1:13" ht="14.25" customHeight="1" thickBot="1" x14ac:dyDescent="0.3">
      <c r="A53" s="40"/>
      <c r="M53" s="37"/>
    </row>
    <row r="54" spans="1:13" ht="27.75" customHeight="1" thickBot="1" x14ac:dyDescent="0.3">
      <c r="A54" s="40"/>
      <c r="C54" s="191" t="s">
        <v>78</v>
      </c>
      <c r="D54" s="192"/>
      <c r="E54" s="193"/>
      <c r="F54" s="32">
        <f>(F45*50%)+(F52*50%)</f>
        <v>0.54166666666666663</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524</v>
      </c>
      <c r="D64" s="97"/>
      <c r="E64" s="97"/>
      <c r="F64" s="97"/>
      <c r="G64" s="97"/>
      <c r="H64" s="97"/>
      <c r="I64" s="97"/>
      <c r="J64" s="98"/>
      <c r="M64" s="99"/>
    </row>
    <row r="65" spans="1:13" s="12" customFormat="1" ht="17.25" customHeight="1" x14ac:dyDescent="0.2">
      <c r="A65" s="68"/>
      <c r="C65" s="89" t="s">
        <v>508</v>
      </c>
      <c r="D65" s="82"/>
      <c r="E65" s="82"/>
      <c r="F65" s="82"/>
      <c r="G65" s="82"/>
      <c r="H65" s="82"/>
      <c r="I65" s="82"/>
      <c r="J65" s="88"/>
      <c r="M65" s="99"/>
    </row>
    <row r="66" spans="1:13" s="12" customFormat="1" ht="17.25" customHeight="1" x14ac:dyDescent="0.2">
      <c r="A66" s="68"/>
      <c r="C66" s="89" t="s">
        <v>525</v>
      </c>
      <c r="D66" s="82"/>
      <c r="E66" s="82"/>
      <c r="F66" s="82"/>
      <c r="G66" s="82"/>
      <c r="H66" s="82"/>
      <c r="I66" s="82"/>
      <c r="J66" s="88"/>
      <c r="M66" s="99"/>
    </row>
    <row r="67" spans="1:13" s="12" customFormat="1" ht="17.25" customHeight="1" x14ac:dyDescent="0.2">
      <c r="A67" s="68"/>
      <c r="C67" s="100" t="s">
        <v>511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j8dJF0usx4gn9lsMqXJD8RwCc3lrQShi4eZ9kpar8oMjfZQbbO96vfUcssZaUQjWxFFkjojyi22VWKUxe9dsWQ==" saltValue="f36lEG/Qp3XRNa2OZJaksg==" spinCount="100000" sheet="1" objects="1" scenarios="1"/>
  <autoFilter ref="B11:K23" xr:uid="{00000000-0009-0000-0000-000004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00000000-0004-0000-0400-000000000000}"/>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M1054"/>
  <sheetViews>
    <sheetView showGridLines="0" view="pageBreakPreview" zoomScale="85" zoomScaleNormal="85" zoomScaleSheetLayoutView="85" workbookViewId="0">
      <selection activeCell="A11" sqref="A11:XFD63"/>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62"/>
      <c r="B1" s="178"/>
      <c r="C1" s="178"/>
      <c r="D1" s="178"/>
      <c r="E1" s="178"/>
      <c r="F1" s="178"/>
      <c r="G1" s="178"/>
      <c r="H1" s="178"/>
      <c r="I1" s="178"/>
      <c r="J1" s="178"/>
      <c r="K1" s="178"/>
      <c r="L1" s="178"/>
      <c r="M1" s="179"/>
    </row>
    <row r="2" spans="1:13" ht="17.45" customHeight="1" x14ac:dyDescent="0.3">
      <c r="A2" s="165" t="s">
        <v>0</v>
      </c>
      <c r="B2" s="166"/>
      <c r="C2" s="166"/>
      <c r="D2" s="166"/>
      <c r="E2" s="166"/>
      <c r="F2" s="166"/>
      <c r="G2" s="166"/>
      <c r="H2" s="166"/>
      <c r="I2" s="166"/>
      <c r="J2" s="166"/>
      <c r="K2" s="166"/>
      <c r="L2" s="166"/>
      <c r="M2" s="180"/>
    </row>
    <row r="3" spans="1:13" ht="17.45" customHeight="1" x14ac:dyDescent="0.3">
      <c r="A3" s="165" t="s">
        <v>1</v>
      </c>
      <c r="B3" s="166"/>
      <c r="C3" s="166"/>
      <c r="D3" s="166"/>
      <c r="E3" s="166"/>
      <c r="F3" s="166"/>
      <c r="G3" s="166"/>
      <c r="H3" s="166"/>
      <c r="I3" s="166"/>
      <c r="J3" s="166"/>
      <c r="K3" s="166"/>
      <c r="L3" s="166"/>
      <c r="M3" s="180"/>
    </row>
    <row r="4" spans="1:13" ht="17.45" customHeight="1" x14ac:dyDescent="0.3">
      <c r="A4" s="165" t="s">
        <v>2</v>
      </c>
      <c r="B4" s="166"/>
      <c r="C4" s="166"/>
      <c r="D4" s="166"/>
      <c r="E4" s="166"/>
      <c r="F4" s="166"/>
      <c r="G4" s="166"/>
      <c r="H4" s="166"/>
      <c r="I4" s="166"/>
      <c r="J4" s="166"/>
      <c r="K4" s="166"/>
      <c r="L4" s="166"/>
      <c r="M4" s="180"/>
    </row>
    <row r="5" spans="1:13" ht="17.45" customHeight="1" x14ac:dyDescent="0.3">
      <c r="A5" s="165">
        <v>2024</v>
      </c>
      <c r="B5" s="166"/>
      <c r="C5" s="166"/>
      <c r="D5" s="166"/>
      <c r="E5" s="166"/>
      <c r="F5" s="166"/>
      <c r="G5" s="166"/>
      <c r="H5" s="166"/>
      <c r="I5" s="166"/>
      <c r="J5" s="166"/>
      <c r="K5" s="166"/>
      <c r="L5" s="166"/>
      <c r="M5" s="180"/>
    </row>
    <row r="6" spans="1:13" ht="14.25" customHeight="1" x14ac:dyDescent="0.25">
      <c r="A6" s="170"/>
      <c r="B6" s="171"/>
      <c r="C6" s="171"/>
      <c r="D6" s="171"/>
      <c r="E6" s="171"/>
      <c r="F6" s="171"/>
      <c r="G6" s="171"/>
      <c r="H6" s="171"/>
      <c r="I6" s="171"/>
      <c r="J6" s="171"/>
      <c r="K6" s="171"/>
      <c r="L6" s="171"/>
      <c r="M6" s="172"/>
    </row>
    <row r="7" spans="1:13" ht="14.25" customHeight="1" x14ac:dyDescent="0.25">
      <c r="A7" s="153" t="s">
        <v>14</v>
      </c>
      <c r="B7" s="154"/>
      <c r="C7" s="154"/>
      <c r="D7" s="154"/>
      <c r="E7" s="154"/>
      <c r="F7" s="154"/>
      <c r="G7" s="154"/>
      <c r="H7" s="154"/>
      <c r="I7" s="154"/>
      <c r="J7" s="154"/>
      <c r="K7" s="154"/>
      <c r="L7" s="154"/>
      <c r="M7" s="155"/>
    </row>
    <row r="8" spans="1:13" ht="14.25" customHeight="1" thickBot="1" x14ac:dyDescent="0.3">
      <c r="A8" s="186"/>
      <c r="B8" s="151"/>
      <c r="C8" s="151"/>
      <c r="D8" s="151"/>
      <c r="E8" s="151"/>
      <c r="F8" s="151"/>
      <c r="G8" s="151"/>
      <c r="H8" s="151"/>
      <c r="I8" s="151"/>
      <c r="J8" s="151"/>
      <c r="K8" s="151"/>
      <c r="L8" s="151"/>
      <c r="M8" s="152"/>
    </row>
    <row r="9" spans="1:13" ht="44.25" customHeight="1" thickBot="1" x14ac:dyDescent="0.3">
      <c r="A9" s="197" t="s">
        <v>506</v>
      </c>
      <c r="B9" s="198"/>
      <c r="C9" s="198"/>
      <c r="D9" s="198"/>
      <c r="E9" s="198"/>
      <c r="F9" s="198"/>
      <c r="G9" s="198"/>
      <c r="H9" s="198"/>
      <c r="I9" s="198"/>
      <c r="J9" s="198"/>
      <c r="K9" s="198"/>
      <c r="L9" s="198"/>
      <c r="M9" s="199"/>
    </row>
    <row r="10" spans="1:13" ht="13.9" customHeight="1" x14ac:dyDescent="0.25">
      <c r="A10" s="40"/>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7" t="s">
        <v>79</v>
      </c>
      <c r="C12" s="132" t="s">
        <v>80</v>
      </c>
      <c r="D12" s="133" t="s">
        <v>184</v>
      </c>
      <c r="E12" s="134">
        <v>85</v>
      </c>
      <c r="F12" s="135" t="s">
        <v>14</v>
      </c>
      <c r="G12" s="135" t="s">
        <v>81</v>
      </c>
      <c r="H12" s="135" t="s">
        <v>56</v>
      </c>
      <c r="I12" s="136">
        <v>0.5</v>
      </c>
      <c r="J12" s="138">
        <v>0.33333333333333331</v>
      </c>
      <c r="K12" s="136">
        <v>0.16666666666666666</v>
      </c>
      <c r="M12" s="37"/>
    </row>
    <row r="13" spans="1:13" ht="14.25" hidden="1" customHeight="1" x14ac:dyDescent="0.25">
      <c r="A13" s="40"/>
      <c r="B13" s="137" t="s">
        <v>346</v>
      </c>
      <c r="C13" s="132" t="s">
        <v>347</v>
      </c>
      <c r="D13" s="133"/>
      <c r="E13" s="134">
        <v>86</v>
      </c>
      <c r="F13" s="135" t="s">
        <v>14</v>
      </c>
      <c r="G13" s="135" t="s">
        <v>81</v>
      </c>
      <c r="H13" s="135" t="s">
        <v>56</v>
      </c>
      <c r="I13" s="136" t="s">
        <v>259</v>
      </c>
      <c r="J13" s="138">
        <v>0.33333333333333331</v>
      </c>
      <c r="K13" s="136" t="e">
        <v>#VALUE!</v>
      </c>
      <c r="M13" s="37"/>
    </row>
    <row r="14" spans="1:13" ht="14.25" hidden="1" customHeight="1" x14ac:dyDescent="0.25">
      <c r="A14" s="40"/>
      <c r="B14" s="137" t="s">
        <v>348</v>
      </c>
      <c r="C14" s="132" t="s">
        <v>349</v>
      </c>
      <c r="D14" s="133"/>
      <c r="E14" s="134">
        <v>87</v>
      </c>
      <c r="F14" s="135" t="s">
        <v>14</v>
      </c>
      <c r="G14" s="135" t="s">
        <v>81</v>
      </c>
      <c r="H14" s="135" t="s">
        <v>56</v>
      </c>
      <c r="I14" s="136" t="s">
        <v>259</v>
      </c>
      <c r="J14" s="138">
        <v>0.33333333333333331</v>
      </c>
      <c r="K14" s="136" t="e">
        <v>#VALUE!</v>
      </c>
      <c r="M14" s="37"/>
    </row>
    <row r="15" spans="1:13" ht="14.25" hidden="1" customHeight="1" x14ac:dyDescent="0.25">
      <c r="A15" s="40"/>
      <c r="B15" s="137" t="s">
        <v>350</v>
      </c>
      <c r="C15" s="132" t="s">
        <v>351</v>
      </c>
      <c r="D15" s="133"/>
      <c r="E15" s="134">
        <v>88</v>
      </c>
      <c r="F15" s="135" t="s">
        <v>14</v>
      </c>
      <c r="G15" s="135" t="s">
        <v>81</v>
      </c>
      <c r="H15" s="135" t="s">
        <v>56</v>
      </c>
      <c r="I15" s="136" t="s">
        <v>259</v>
      </c>
      <c r="J15" s="138">
        <v>0.33333333333333331</v>
      </c>
      <c r="K15" s="136" t="e">
        <v>#VALUE!</v>
      </c>
      <c r="M15" s="37"/>
    </row>
    <row r="16" spans="1:13" ht="14.25" hidden="1" customHeight="1" x14ac:dyDescent="0.25">
      <c r="A16" s="40"/>
      <c r="B16" s="137" t="s">
        <v>352</v>
      </c>
      <c r="C16" s="132" t="s">
        <v>353</v>
      </c>
      <c r="D16" s="133"/>
      <c r="E16" s="134">
        <v>89</v>
      </c>
      <c r="F16" s="135" t="s">
        <v>14</v>
      </c>
      <c r="G16" s="135" t="s">
        <v>81</v>
      </c>
      <c r="H16" s="135" t="s">
        <v>56</v>
      </c>
      <c r="I16" s="136" t="s">
        <v>259</v>
      </c>
      <c r="J16" s="138">
        <v>0.33333333333333331</v>
      </c>
      <c r="K16" s="136" t="e">
        <v>#VALUE!</v>
      </c>
      <c r="M16" s="37"/>
    </row>
    <row r="17" spans="1:13" ht="14.25" hidden="1" customHeight="1" x14ac:dyDescent="0.25">
      <c r="A17" s="40"/>
      <c r="B17" s="137" t="s">
        <v>82</v>
      </c>
      <c r="C17" s="132" t="s">
        <v>83</v>
      </c>
      <c r="D17" s="133"/>
      <c r="E17" s="134">
        <v>90</v>
      </c>
      <c r="F17" s="135" t="s">
        <v>14</v>
      </c>
      <c r="G17" s="135" t="s">
        <v>81</v>
      </c>
      <c r="H17" s="135" t="s">
        <v>56</v>
      </c>
      <c r="I17" s="136" t="s">
        <v>259</v>
      </c>
      <c r="J17" s="138">
        <v>0.33333333333333331</v>
      </c>
      <c r="K17" s="136" t="e">
        <v>#VALUE!</v>
      </c>
      <c r="M17" s="37"/>
    </row>
    <row r="18" spans="1:13" ht="14.25" hidden="1" customHeight="1" x14ac:dyDescent="0.25">
      <c r="A18" s="40"/>
      <c r="B18" s="137" t="s">
        <v>354</v>
      </c>
      <c r="C18" s="132" t="s">
        <v>355</v>
      </c>
      <c r="D18" s="133"/>
      <c r="E18" s="134">
        <v>92</v>
      </c>
      <c r="F18" s="135" t="s">
        <v>14</v>
      </c>
      <c r="G18" s="135" t="s">
        <v>81</v>
      </c>
      <c r="H18" s="135" t="s">
        <v>56</v>
      </c>
      <c r="I18" s="136" t="s">
        <v>259</v>
      </c>
      <c r="J18" s="138">
        <v>0.33333333333333331</v>
      </c>
      <c r="K18" s="136" t="e">
        <v>#VALUE!</v>
      </c>
      <c r="M18" s="37"/>
    </row>
    <row r="19" spans="1:13" ht="14.25" hidden="1" customHeight="1" x14ac:dyDescent="0.25">
      <c r="A19" s="40"/>
      <c r="B19" s="137" t="s">
        <v>84</v>
      </c>
      <c r="C19" s="132" t="s">
        <v>85</v>
      </c>
      <c r="D19" s="133" t="s">
        <v>184</v>
      </c>
      <c r="E19" s="134">
        <v>93</v>
      </c>
      <c r="F19" s="135" t="s">
        <v>14</v>
      </c>
      <c r="G19" s="135" t="s">
        <v>81</v>
      </c>
      <c r="H19" s="135" t="s">
        <v>56</v>
      </c>
      <c r="I19" s="136">
        <v>0.5</v>
      </c>
      <c r="J19" s="138">
        <v>0.33333333333333331</v>
      </c>
      <c r="K19" s="136">
        <v>0.16666666666666699</v>
      </c>
      <c r="M19" s="37"/>
    </row>
    <row r="20" spans="1:13" ht="14.25" hidden="1" customHeight="1" x14ac:dyDescent="0.25">
      <c r="A20" s="40"/>
      <c r="B20" s="137" t="s">
        <v>86</v>
      </c>
      <c r="C20" s="132" t="s">
        <v>87</v>
      </c>
      <c r="D20" s="133"/>
      <c r="E20" s="134">
        <v>94</v>
      </c>
      <c r="F20" s="135" t="s">
        <v>14</v>
      </c>
      <c r="G20" s="135" t="s">
        <v>81</v>
      </c>
      <c r="H20" s="135" t="s">
        <v>56</v>
      </c>
      <c r="I20" s="136" t="s">
        <v>259</v>
      </c>
      <c r="J20" s="138">
        <v>0.33333333333333331</v>
      </c>
      <c r="K20" s="136" t="e">
        <v>#VALUE!</v>
      </c>
      <c r="M20" s="37"/>
    </row>
    <row r="21" spans="1:13" ht="14.25" hidden="1" customHeight="1" x14ac:dyDescent="0.25">
      <c r="A21" s="40"/>
      <c r="B21" s="139" t="s">
        <v>356</v>
      </c>
      <c r="C21" s="140" t="s">
        <v>357</v>
      </c>
      <c r="D21" s="141"/>
      <c r="E21" s="134">
        <v>96</v>
      </c>
      <c r="F21" s="135" t="s">
        <v>14</v>
      </c>
      <c r="G21" s="135" t="s">
        <v>81</v>
      </c>
      <c r="H21" s="135" t="s">
        <v>56</v>
      </c>
      <c r="I21" s="136" t="s">
        <v>259</v>
      </c>
      <c r="J21" s="138">
        <v>0.33333333333333331</v>
      </c>
      <c r="K21" s="136" t="e">
        <v>#VALUE!</v>
      </c>
      <c r="M21" s="37"/>
    </row>
    <row r="22" spans="1:13" ht="14.25" hidden="1" customHeight="1" x14ac:dyDescent="0.25">
      <c r="A22" s="40"/>
      <c r="B22" s="142" t="s">
        <v>358</v>
      </c>
      <c r="C22" s="143" t="s">
        <v>359</v>
      </c>
      <c r="D22" s="135"/>
      <c r="E22" s="134">
        <v>97</v>
      </c>
      <c r="F22" s="135" t="s">
        <v>14</v>
      </c>
      <c r="G22" s="135" t="s">
        <v>81</v>
      </c>
      <c r="H22" s="135" t="s">
        <v>56</v>
      </c>
      <c r="I22" s="136" t="s">
        <v>259</v>
      </c>
      <c r="J22" s="138">
        <v>0.33333333333333331</v>
      </c>
      <c r="K22" s="138" t="e">
        <v>#VALUE!</v>
      </c>
      <c r="M22" s="37"/>
    </row>
    <row r="23" spans="1:13" ht="14.25" hidden="1" customHeight="1" x14ac:dyDescent="0.25">
      <c r="A23" s="40"/>
      <c r="B23" s="142" t="s">
        <v>360</v>
      </c>
      <c r="C23" s="143" t="s">
        <v>361</v>
      </c>
      <c r="D23" s="135"/>
      <c r="E23" s="134">
        <v>98</v>
      </c>
      <c r="F23" s="135" t="s">
        <v>14</v>
      </c>
      <c r="G23" s="135" t="s">
        <v>81</v>
      </c>
      <c r="H23" s="135" t="s">
        <v>56</v>
      </c>
      <c r="I23" s="136" t="s">
        <v>259</v>
      </c>
      <c r="J23" s="138">
        <v>0.33333333333333331</v>
      </c>
      <c r="K23" s="138" t="e">
        <v>#VALUE!</v>
      </c>
      <c r="M23" s="37"/>
    </row>
    <row r="24" spans="1:13" ht="14.25" hidden="1" customHeight="1" x14ac:dyDescent="0.25">
      <c r="A24" s="40"/>
      <c r="B24" s="142" t="s">
        <v>362</v>
      </c>
      <c r="C24" s="143" t="s">
        <v>363</v>
      </c>
      <c r="D24" s="135"/>
      <c r="E24" s="134">
        <v>99</v>
      </c>
      <c r="F24" s="135" t="s">
        <v>14</v>
      </c>
      <c r="G24" s="135" t="s">
        <v>81</v>
      </c>
      <c r="H24" s="135" t="s">
        <v>56</v>
      </c>
      <c r="I24" s="136" t="s">
        <v>259</v>
      </c>
      <c r="J24" s="138">
        <v>0.33333333333333331</v>
      </c>
      <c r="K24" s="138" t="e">
        <v>#VALUE!</v>
      </c>
      <c r="M24" s="37"/>
    </row>
    <row r="25" spans="1:13" ht="14.25" hidden="1" customHeight="1" x14ac:dyDescent="0.25">
      <c r="A25" s="40"/>
      <c r="B25" s="142" t="s">
        <v>88</v>
      </c>
      <c r="C25" s="143" t="s">
        <v>89</v>
      </c>
      <c r="D25" s="135"/>
      <c r="E25" s="134">
        <v>100</v>
      </c>
      <c r="F25" s="135" t="s">
        <v>14</v>
      </c>
      <c r="G25" s="135" t="s">
        <v>81</v>
      </c>
      <c r="H25" s="135" t="s">
        <v>56</v>
      </c>
      <c r="I25" s="136" t="s">
        <v>259</v>
      </c>
      <c r="J25" s="138">
        <v>0.33333333333333331</v>
      </c>
      <c r="K25" s="138" t="e">
        <v>#VALUE!</v>
      </c>
      <c r="M25" s="37"/>
    </row>
    <row r="26" spans="1:13" ht="14.25" hidden="1" customHeight="1" x14ac:dyDescent="0.25">
      <c r="A26" s="40"/>
      <c r="B26" s="142" t="s">
        <v>364</v>
      </c>
      <c r="C26" s="143" t="s">
        <v>365</v>
      </c>
      <c r="D26" s="135"/>
      <c r="E26" s="134">
        <v>101</v>
      </c>
      <c r="F26" s="135" t="s">
        <v>14</v>
      </c>
      <c r="G26" s="135" t="s">
        <v>81</v>
      </c>
      <c r="H26" s="135" t="s">
        <v>56</v>
      </c>
      <c r="I26" s="136" t="s">
        <v>259</v>
      </c>
      <c r="J26" s="138">
        <v>0.33333333333333331</v>
      </c>
      <c r="K26" s="138" t="e">
        <v>#VALUE!</v>
      </c>
      <c r="M26" s="37"/>
    </row>
    <row r="27" spans="1:13" ht="14.25" hidden="1" customHeight="1" x14ac:dyDescent="0.25">
      <c r="A27" s="40"/>
      <c r="B27" s="142" t="s">
        <v>366</v>
      </c>
      <c r="C27" s="143" t="s">
        <v>367</v>
      </c>
      <c r="D27" s="135"/>
      <c r="E27" s="134">
        <v>102</v>
      </c>
      <c r="F27" s="135" t="s">
        <v>14</v>
      </c>
      <c r="G27" s="135" t="s">
        <v>81</v>
      </c>
      <c r="H27" s="135" t="s">
        <v>56</v>
      </c>
      <c r="I27" s="136" t="s">
        <v>259</v>
      </c>
      <c r="J27" s="138">
        <v>0.33333333333333331</v>
      </c>
      <c r="K27" s="138" t="e">
        <v>#VALUE!</v>
      </c>
      <c r="M27" s="37"/>
    </row>
    <row r="28" spans="1:13" ht="13.9" hidden="1" customHeight="1" x14ac:dyDescent="0.25">
      <c r="A28" s="40"/>
      <c r="B28" s="144" t="s">
        <v>368</v>
      </c>
      <c r="C28" s="132" t="s">
        <v>369</v>
      </c>
      <c r="D28" s="133" t="s">
        <v>184</v>
      </c>
      <c r="E28" s="134">
        <v>104</v>
      </c>
      <c r="F28" s="135" t="s">
        <v>14</v>
      </c>
      <c r="G28" s="135" t="s">
        <v>81</v>
      </c>
      <c r="H28" s="135" t="s">
        <v>56</v>
      </c>
      <c r="I28" s="136">
        <v>0</v>
      </c>
      <c r="J28" s="138">
        <v>0.33333333333333331</v>
      </c>
      <c r="K28" s="136">
        <v>0</v>
      </c>
      <c r="M28" s="37"/>
    </row>
    <row r="29" spans="1:13" ht="14.25" hidden="1" customHeight="1" x14ac:dyDescent="0.25">
      <c r="A29" s="40"/>
      <c r="B29" s="131" t="s">
        <v>90</v>
      </c>
      <c r="C29" s="132" t="s">
        <v>91</v>
      </c>
      <c r="D29" s="133" t="s">
        <v>184</v>
      </c>
      <c r="E29" s="134">
        <v>105</v>
      </c>
      <c r="F29" s="135" t="s">
        <v>14</v>
      </c>
      <c r="G29" s="135" t="s">
        <v>81</v>
      </c>
      <c r="H29" s="135" t="s">
        <v>56</v>
      </c>
      <c r="I29" s="136">
        <v>1</v>
      </c>
      <c r="J29" s="138">
        <v>0.33333333333333331</v>
      </c>
      <c r="K29" s="136">
        <v>0.33333333333333331</v>
      </c>
      <c r="M29" s="37"/>
    </row>
    <row r="30" spans="1:13" ht="14.25" hidden="1" customHeight="1" x14ac:dyDescent="0.25">
      <c r="A30" s="40"/>
      <c r="B30" s="144" t="s">
        <v>370</v>
      </c>
      <c r="C30" s="132" t="s">
        <v>371</v>
      </c>
      <c r="D30" s="133"/>
      <c r="E30" s="134">
        <v>106</v>
      </c>
      <c r="F30" s="135" t="s">
        <v>14</v>
      </c>
      <c r="G30" s="135" t="s">
        <v>81</v>
      </c>
      <c r="H30" s="135" t="s">
        <v>56</v>
      </c>
      <c r="I30" s="136" t="s">
        <v>259</v>
      </c>
      <c r="J30" s="138">
        <v>0.33333333333333331</v>
      </c>
      <c r="K30" s="138" t="e">
        <v>#VALUE!</v>
      </c>
      <c r="M30" s="37"/>
    </row>
    <row r="31" spans="1:13" ht="14.25" hidden="1" customHeight="1" x14ac:dyDescent="0.25">
      <c r="A31" s="40"/>
      <c r="B31" s="137" t="s">
        <v>372</v>
      </c>
      <c r="C31" s="132" t="s">
        <v>373</v>
      </c>
      <c r="D31" s="133"/>
      <c r="E31" s="134">
        <v>137</v>
      </c>
      <c r="F31" s="135" t="s">
        <v>14</v>
      </c>
      <c r="G31" s="135" t="s">
        <v>94</v>
      </c>
      <c r="H31" s="135" t="s">
        <v>56</v>
      </c>
      <c r="I31" s="136" t="s">
        <v>259</v>
      </c>
      <c r="J31" s="145">
        <v>0.16666666666666666</v>
      </c>
      <c r="K31" s="136" t="e">
        <v>#VALUE!</v>
      </c>
      <c r="M31" s="37"/>
    </row>
    <row r="32" spans="1:13" ht="14.25" hidden="1" customHeight="1" x14ac:dyDescent="0.25">
      <c r="A32" s="40"/>
      <c r="B32" s="137" t="s">
        <v>374</v>
      </c>
      <c r="C32" s="132" t="s">
        <v>375</v>
      </c>
      <c r="D32" s="133"/>
      <c r="E32" s="134">
        <v>138</v>
      </c>
      <c r="F32" s="135" t="s">
        <v>14</v>
      </c>
      <c r="G32" s="135" t="s">
        <v>94</v>
      </c>
      <c r="H32" s="135" t="s">
        <v>56</v>
      </c>
      <c r="I32" s="136" t="s">
        <v>259</v>
      </c>
      <c r="J32" s="145">
        <v>0.16666666666666666</v>
      </c>
      <c r="K32" s="136" t="e">
        <v>#VALUE!</v>
      </c>
      <c r="M32" s="37"/>
    </row>
    <row r="33" spans="1:13" ht="14.25" hidden="1" customHeight="1" x14ac:dyDescent="0.25">
      <c r="A33" s="40"/>
      <c r="B33" s="137" t="s">
        <v>92</v>
      </c>
      <c r="C33" s="132" t="s">
        <v>93</v>
      </c>
      <c r="D33" s="133"/>
      <c r="E33" s="134">
        <v>139</v>
      </c>
      <c r="F33" s="135" t="s">
        <v>14</v>
      </c>
      <c r="G33" s="135" t="s">
        <v>94</v>
      </c>
      <c r="H33" s="135" t="s">
        <v>56</v>
      </c>
      <c r="I33" s="136" t="s">
        <v>259</v>
      </c>
      <c r="J33" s="145">
        <v>0.16666666666666666</v>
      </c>
      <c r="K33" s="136" t="e">
        <v>#VALUE!</v>
      </c>
      <c r="M33" s="37"/>
    </row>
    <row r="34" spans="1:13" ht="14.25" hidden="1" customHeight="1" x14ac:dyDescent="0.25">
      <c r="A34" s="40"/>
      <c r="B34" s="137" t="s">
        <v>376</v>
      </c>
      <c r="C34" s="132" t="s">
        <v>377</v>
      </c>
      <c r="D34" s="133" t="s">
        <v>184</v>
      </c>
      <c r="E34" s="134">
        <v>140</v>
      </c>
      <c r="F34" s="135" t="s">
        <v>14</v>
      </c>
      <c r="G34" s="135" t="s">
        <v>94</v>
      </c>
      <c r="H34" s="135" t="s">
        <v>56</v>
      </c>
      <c r="I34" s="136">
        <v>0.25</v>
      </c>
      <c r="J34" s="145">
        <v>0.16666666666666666</v>
      </c>
      <c r="K34" s="136">
        <v>4.1666666666666664E-2</v>
      </c>
      <c r="M34" s="37"/>
    </row>
    <row r="35" spans="1:13" ht="14.25" hidden="1" customHeight="1" x14ac:dyDescent="0.25">
      <c r="A35" s="40"/>
      <c r="B35" s="137" t="s">
        <v>378</v>
      </c>
      <c r="C35" s="132" t="s">
        <v>379</v>
      </c>
      <c r="D35" s="133"/>
      <c r="E35" s="134">
        <v>141</v>
      </c>
      <c r="F35" s="135" t="s">
        <v>14</v>
      </c>
      <c r="G35" s="135" t="s">
        <v>94</v>
      </c>
      <c r="H35" s="135" t="s">
        <v>56</v>
      </c>
      <c r="I35" s="136" t="s">
        <v>259</v>
      </c>
      <c r="J35" s="145">
        <v>0.16666666666666666</v>
      </c>
      <c r="K35" s="136" t="e">
        <v>#VALUE!</v>
      </c>
      <c r="M35" s="37"/>
    </row>
    <row r="36" spans="1:13" ht="14.25" hidden="1" customHeight="1" x14ac:dyDescent="0.25">
      <c r="A36" s="40"/>
      <c r="B36" s="137" t="s">
        <v>380</v>
      </c>
      <c r="C36" s="132" t="s">
        <v>381</v>
      </c>
      <c r="D36" s="133"/>
      <c r="E36" s="134">
        <v>142</v>
      </c>
      <c r="F36" s="135" t="s">
        <v>14</v>
      </c>
      <c r="G36" s="135" t="s">
        <v>94</v>
      </c>
      <c r="H36" s="135" t="s">
        <v>56</v>
      </c>
      <c r="I36" s="136" t="s">
        <v>259</v>
      </c>
      <c r="J36" s="145">
        <v>0.16666666666666666</v>
      </c>
      <c r="K36" s="136" t="e">
        <v>#VALUE!</v>
      </c>
      <c r="M36" s="37"/>
    </row>
    <row r="37" spans="1:13" ht="14.25" hidden="1" customHeight="1" x14ac:dyDescent="0.25">
      <c r="A37" s="40"/>
      <c r="B37" s="137" t="s">
        <v>382</v>
      </c>
      <c r="C37" s="132" t="s">
        <v>383</v>
      </c>
      <c r="D37" s="133"/>
      <c r="E37" s="134">
        <v>143</v>
      </c>
      <c r="F37" s="135" t="s">
        <v>14</v>
      </c>
      <c r="G37" s="135" t="s">
        <v>94</v>
      </c>
      <c r="H37" s="135" t="s">
        <v>56</v>
      </c>
      <c r="I37" s="136" t="s">
        <v>259</v>
      </c>
      <c r="J37" s="145">
        <v>0.16666666666666666</v>
      </c>
      <c r="K37" s="136" t="e">
        <v>#VALUE!</v>
      </c>
      <c r="M37" s="37"/>
    </row>
    <row r="38" spans="1:13" ht="14.25" hidden="1" customHeight="1" x14ac:dyDescent="0.25">
      <c r="A38" s="40"/>
      <c r="B38" s="137" t="s">
        <v>95</v>
      </c>
      <c r="C38" s="132" t="s">
        <v>96</v>
      </c>
      <c r="D38" s="133" t="s">
        <v>184</v>
      </c>
      <c r="E38" s="134">
        <v>144</v>
      </c>
      <c r="F38" s="135" t="s">
        <v>14</v>
      </c>
      <c r="G38" s="135" t="s">
        <v>94</v>
      </c>
      <c r="H38" s="135" t="s">
        <v>56</v>
      </c>
      <c r="I38" s="136">
        <v>1</v>
      </c>
      <c r="J38" s="145">
        <v>0.16666666666666666</v>
      </c>
      <c r="K38" s="136">
        <v>0.16666666666666666</v>
      </c>
      <c r="M38" s="37"/>
    </row>
    <row r="39" spans="1:13" ht="14.25" hidden="1" customHeight="1" x14ac:dyDescent="0.25">
      <c r="A39" s="40"/>
      <c r="B39" s="137" t="s">
        <v>384</v>
      </c>
      <c r="C39" s="132" t="s">
        <v>385</v>
      </c>
      <c r="D39" s="133"/>
      <c r="E39" s="134">
        <v>145</v>
      </c>
      <c r="F39" s="135" t="s">
        <v>14</v>
      </c>
      <c r="G39" s="135" t="s">
        <v>94</v>
      </c>
      <c r="H39" s="135" t="s">
        <v>56</v>
      </c>
      <c r="I39" s="136" t="s">
        <v>259</v>
      </c>
      <c r="J39" s="145">
        <v>0.16666666666666666</v>
      </c>
      <c r="K39" s="136" t="e">
        <v>#VALUE!</v>
      </c>
      <c r="M39" s="37"/>
    </row>
    <row r="40" spans="1:13" ht="14.25" hidden="1" customHeight="1" x14ac:dyDescent="0.25">
      <c r="A40" s="40"/>
      <c r="B40" s="137" t="s">
        <v>386</v>
      </c>
      <c r="C40" s="132" t="s">
        <v>387</v>
      </c>
      <c r="D40" s="133"/>
      <c r="E40" s="134">
        <v>146</v>
      </c>
      <c r="F40" s="135" t="s">
        <v>14</v>
      </c>
      <c r="G40" s="135" t="s">
        <v>94</v>
      </c>
      <c r="H40" s="135" t="s">
        <v>56</v>
      </c>
      <c r="I40" s="136" t="s">
        <v>259</v>
      </c>
      <c r="J40" s="145">
        <v>0.16666666666666666</v>
      </c>
      <c r="K40" s="136" t="e">
        <v>#VALUE!</v>
      </c>
      <c r="M40" s="37"/>
    </row>
    <row r="41" spans="1:13" ht="14.25" hidden="1" customHeight="1" x14ac:dyDescent="0.25">
      <c r="A41" s="40"/>
      <c r="B41" s="137" t="s">
        <v>100</v>
      </c>
      <c r="C41" s="132" t="s">
        <v>101</v>
      </c>
      <c r="D41" s="133"/>
      <c r="E41" s="134">
        <v>147</v>
      </c>
      <c r="F41" s="135" t="s">
        <v>14</v>
      </c>
      <c r="G41" s="135" t="s">
        <v>94</v>
      </c>
      <c r="H41" s="135" t="s">
        <v>56</v>
      </c>
      <c r="I41" s="136" t="s">
        <v>259</v>
      </c>
      <c r="J41" s="145">
        <v>0.16666666666666666</v>
      </c>
      <c r="K41" s="136" t="e">
        <v>#VALUE!</v>
      </c>
      <c r="M41" s="37"/>
    </row>
    <row r="42" spans="1:13" ht="14.25" hidden="1" customHeight="1" x14ac:dyDescent="0.25">
      <c r="A42" s="40"/>
      <c r="B42" s="137" t="s">
        <v>388</v>
      </c>
      <c r="C42" s="132" t="s">
        <v>389</v>
      </c>
      <c r="D42" s="133" t="s">
        <v>184</v>
      </c>
      <c r="E42" s="134">
        <v>148</v>
      </c>
      <c r="F42" s="135" t="s">
        <v>14</v>
      </c>
      <c r="G42" s="135" t="s">
        <v>94</v>
      </c>
      <c r="H42" s="135" t="s">
        <v>56</v>
      </c>
      <c r="I42" s="136">
        <v>0.5</v>
      </c>
      <c r="J42" s="145">
        <v>0.16666666666666666</v>
      </c>
      <c r="K42" s="136">
        <v>8.3333333333333329E-2</v>
      </c>
      <c r="M42" s="37"/>
    </row>
    <row r="43" spans="1:13" ht="14.25" hidden="1" customHeight="1" x14ac:dyDescent="0.25">
      <c r="A43" s="40"/>
      <c r="B43" s="137" t="s">
        <v>390</v>
      </c>
      <c r="C43" s="132" t="s">
        <v>391</v>
      </c>
      <c r="D43" s="133"/>
      <c r="E43" s="134">
        <v>149</v>
      </c>
      <c r="F43" s="135" t="s">
        <v>14</v>
      </c>
      <c r="G43" s="135" t="s">
        <v>94</v>
      </c>
      <c r="H43" s="135" t="s">
        <v>56</v>
      </c>
      <c r="I43" s="136" t="s">
        <v>259</v>
      </c>
      <c r="J43" s="145">
        <v>0.16666666666666666</v>
      </c>
      <c r="K43" s="136" t="e">
        <v>#VALUE!</v>
      </c>
      <c r="M43" s="37"/>
    </row>
    <row r="44" spans="1:13" ht="14.25" hidden="1" customHeight="1" x14ac:dyDescent="0.25">
      <c r="A44" s="40"/>
      <c r="B44" s="137" t="s">
        <v>392</v>
      </c>
      <c r="C44" s="132" t="s">
        <v>393</v>
      </c>
      <c r="D44" s="133"/>
      <c r="E44" s="134">
        <v>150</v>
      </c>
      <c r="F44" s="135" t="s">
        <v>14</v>
      </c>
      <c r="G44" s="135" t="s">
        <v>94</v>
      </c>
      <c r="H44" s="135" t="s">
        <v>56</v>
      </c>
      <c r="I44" s="136" t="s">
        <v>259</v>
      </c>
      <c r="J44" s="145">
        <v>0.16666666666666666</v>
      </c>
      <c r="K44" s="136" t="e">
        <v>#VALUE!</v>
      </c>
      <c r="M44" s="37"/>
    </row>
    <row r="45" spans="1:13" ht="14.25" hidden="1" customHeight="1" x14ac:dyDescent="0.25">
      <c r="A45" s="40"/>
      <c r="B45" s="137" t="s">
        <v>394</v>
      </c>
      <c r="C45" s="132" t="s">
        <v>395</v>
      </c>
      <c r="D45" s="133"/>
      <c r="E45" s="134">
        <v>151</v>
      </c>
      <c r="F45" s="135" t="s">
        <v>14</v>
      </c>
      <c r="G45" s="135" t="s">
        <v>94</v>
      </c>
      <c r="H45" s="135" t="s">
        <v>56</v>
      </c>
      <c r="I45" s="136" t="s">
        <v>259</v>
      </c>
      <c r="J45" s="145">
        <v>0.16666666666666666</v>
      </c>
      <c r="K45" s="136" t="e">
        <v>#VALUE!</v>
      </c>
      <c r="M45" s="37"/>
    </row>
    <row r="46" spans="1:13" ht="14.25" hidden="1" customHeight="1" x14ac:dyDescent="0.25">
      <c r="A46" s="40"/>
      <c r="B46" s="137" t="s">
        <v>396</v>
      </c>
      <c r="C46" s="132" t="s">
        <v>397</v>
      </c>
      <c r="D46" s="133"/>
      <c r="E46" s="134">
        <v>152</v>
      </c>
      <c r="F46" s="135" t="s">
        <v>14</v>
      </c>
      <c r="G46" s="135" t="s">
        <v>94</v>
      </c>
      <c r="H46" s="135" t="s">
        <v>56</v>
      </c>
      <c r="I46" s="136" t="s">
        <v>259</v>
      </c>
      <c r="J46" s="145">
        <v>0.16666666666666666</v>
      </c>
      <c r="K46" s="136" t="e">
        <v>#VALUE!</v>
      </c>
      <c r="M46" s="37"/>
    </row>
    <row r="47" spans="1:13" ht="14.25" hidden="1" customHeight="1" x14ac:dyDescent="0.25">
      <c r="A47" s="40"/>
      <c r="B47" s="137" t="s">
        <v>398</v>
      </c>
      <c r="C47" s="132" t="s">
        <v>399</v>
      </c>
      <c r="D47" s="133"/>
      <c r="E47" s="134">
        <v>153</v>
      </c>
      <c r="F47" s="135" t="s">
        <v>14</v>
      </c>
      <c r="G47" s="135" t="s">
        <v>94</v>
      </c>
      <c r="H47" s="135" t="s">
        <v>56</v>
      </c>
      <c r="I47" s="136" t="s">
        <v>259</v>
      </c>
      <c r="J47" s="145">
        <v>0.16666666666666666</v>
      </c>
      <c r="K47" s="136" t="e">
        <v>#VALUE!</v>
      </c>
      <c r="M47" s="37"/>
    </row>
    <row r="48" spans="1:13" ht="14.25" hidden="1" customHeight="1" x14ac:dyDescent="0.25">
      <c r="A48" s="40"/>
      <c r="B48" s="137" t="s">
        <v>102</v>
      </c>
      <c r="C48" s="132" t="s">
        <v>103</v>
      </c>
      <c r="D48" s="133"/>
      <c r="E48" s="134">
        <v>154</v>
      </c>
      <c r="F48" s="135" t="s">
        <v>14</v>
      </c>
      <c r="G48" s="135" t="s">
        <v>94</v>
      </c>
      <c r="H48" s="135" t="s">
        <v>56</v>
      </c>
      <c r="I48" s="136" t="s">
        <v>259</v>
      </c>
      <c r="J48" s="145">
        <v>0.16666666666666666</v>
      </c>
      <c r="K48" s="136" t="e">
        <v>#VALUE!</v>
      </c>
      <c r="M48" s="37"/>
    </row>
    <row r="49" spans="1:13" ht="14.25" hidden="1" customHeight="1" x14ac:dyDescent="0.25">
      <c r="A49" s="40"/>
      <c r="B49" s="137" t="s">
        <v>400</v>
      </c>
      <c r="C49" s="132" t="s">
        <v>401</v>
      </c>
      <c r="D49" s="133"/>
      <c r="E49" s="134">
        <v>155</v>
      </c>
      <c r="F49" s="135" t="s">
        <v>14</v>
      </c>
      <c r="G49" s="135" t="s">
        <v>94</v>
      </c>
      <c r="H49" s="135" t="s">
        <v>56</v>
      </c>
      <c r="I49" s="136" t="s">
        <v>259</v>
      </c>
      <c r="J49" s="145">
        <v>0.16666666666666666</v>
      </c>
      <c r="K49" s="136" t="e">
        <v>#VALUE!</v>
      </c>
      <c r="M49" s="37"/>
    </row>
    <row r="50" spans="1:13" ht="14.25" hidden="1" customHeight="1" x14ac:dyDescent="0.25">
      <c r="A50" s="40"/>
      <c r="B50" s="137" t="s">
        <v>402</v>
      </c>
      <c r="C50" s="132" t="s">
        <v>403</v>
      </c>
      <c r="D50" s="133"/>
      <c r="E50" s="134">
        <v>156</v>
      </c>
      <c r="F50" s="135" t="s">
        <v>14</v>
      </c>
      <c r="G50" s="135" t="s">
        <v>94</v>
      </c>
      <c r="H50" s="135" t="s">
        <v>56</v>
      </c>
      <c r="I50" s="136" t="s">
        <v>259</v>
      </c>
      <c r="J50" s="145">
        <v>0.16666666666666666</v>
      </c>
      <c r="K50" s="136" t="e">
        <v>#VALUE!</v>
      </c>
      <c r="M50" s="37"/>
    </row>
    <row r="51" spans="1:13" ht="14.25" hidden="1" customHeight="1" x14ac:dyDescent="0.25">
      <c r="A51" s="40"/>
      <c r="B51" s="137" t="s">
        <v>404</v>
      </c>
      <c r="C51" s="132" t="s">
        <v>405</v>
      </c>
      <c r="D51" s="133"/>
      <c r="E51" s="134">
        <v>157</v>
      </c>
      <c r="F51" s="135" t="s">
        <v>14</v>
      </c>
      <c r="G51" s="135" t="s">
        <v>94</v>
      </c>
      <c r="H51" s="135" t="s">
        <v>56</v>
      </c>
      <c r="I51" s="136" t="s">
        <v>259</v>
      </c>
      <c r="J51" s="145">
        <v>0.16666666666666666</v>
      </c>
      <c r="K51" s="136" t="e">
        <v>#VALUE!</v>
      </c>
      <c r="M51" s="37"/>
    </row>
    <row r="52" spans="1:13" ht="14.25" hidden="1" customHeight="1" x14ac:dyDescent="0.25">
      <c r="A52" s="40"/>
      <c r="B52" s="137" t="s">
        <v>104</v>
      </c>
      <c r="C52" s="132" t="s">
        <v>105</v>
      </c>
      <c r="D52" s="133"/>
      <c r="E52" s="134">
        <v>158</v>
      </c>
      <c r="F52" s="135" t="s">
        <v>14</v>
      </c>
      <c r="G52" s="135" t="s">
        <v>94</v>
      </c>
      <c r="H52" s="135" t="s">
        <v>56</v>
      </c>
      <c r="I52" s="136" t="s">
        <v>259</v>
      </c>
      <c r="J52" s="145">
        <v>0.16666666666666666</v>
      </c>
      <c r="K52" s="136" t="e">
        <v>#VALUE!</v>
      </c>
      <c r="M52" s="37"/>
    </row>
    <row r="53" spans="1:13" ht="14.25" hidden="1" customHeight="1" x14ac:dyDescent="0.25">
      <c r="A53" s="40"/>
      <c r="B53" s="137" t="s">
        <v>406</v>
      </c>
      <c r="C53" s="132" t="s">
        <v>407</v>
      </c>
      <c r="D53" s="133"/>
      <c r="E53" s="134">
        <v>159</v>
      </c>
      <c r="F53" s="135" t="s">
        <v>14</v>
      </c>
      <c r="G53" s="135" t="s">
        <v>94</v>
      </c>
      <c r="H53" s="135" t="s">
        <v>56</v>
      </c>
      <c r="I53" s="136" t="s">
        <v>259</v>
      </c>
      <c r="J53" s="145">
        <v>0.16666666666666666</v>
      </c>
      <c r="K53" s="136" t="e">
        <v>#VALUE!</v>
      </c>
      <c r="M53" s="37"/>
    </row>
    <row r="54" spans="1:13" ht="14.25" hidden="1" customHeight="1" x14ac:dyDescent="0.25">
      <c r="A54" s="40"/>
      <c r="B54" s="137" t="s">
        <v>408</v>
      </c>
      <c r="C54" s="132" t="s">
        <v>409</v>
      </c>
      <c r="D54" s="133"/>
      <c r="E54" s="134">
        <v>160</v>
      </c>
      <c r="F54" s="135" t="s">
        <v>14</v>
      </c>
      <c r="G54" s="135" t="s">
        <v>94</v>
      </c>
      <c r="H54" s="135" t="s">
        <v>56</v>
      </c>
      <c r="I54" s="136" t="s">
        <v>259</v>
      </c>
      <c r="J54" s="145">
        <v>0.16666666666666666</v>
      </c>
      <c r="K54" s="136" t="e">
        <v>#VALUE!</v>
      </c>
      <c r="M54" s="37"/>
    </row>
    <row r="55" spans="1:13" ht="14.25" hidden="1" customHeight="1" x14ac:dyDescent="0.25">
      <c r="A55" s="40"/>
      <c r="B55" s="137" t="s">
        <v>410</v>
      </c>
      <c r="C55" s="132" t="s">
        <v>411</v>
      </c>
      <c r="D55" s="133"/>
      <c r="E55" s="134">
        <v>161</v>
      </c>
      <c r="F55" s="135" t="s">
        <v>14</v>
      </c>
      <c r="G55" s="135" t="s">
        <v>94</v>
      </c>
      <c r="H55" s="135" t="s">
        <v>56</v>
      </c>
      <c r="I55" s="136" t="s">
        <v>259</v>
      </c>
      <c r="J55" s="145">
        <v>0.16666666666666666</v>
      </c>
      <c r="K55" s="136" t="e">
        <v>#VALUE!</v>
      </c>
      <c r="M55" s="37"/>
    </row>
    <row r="56" spans="1:13" ht="14.25" hidden="1" customHeight="1" x14ac:dyDescent="0.25">
      <c r="A56" s="40"/>
      <c r="B56" s="137" t="s">
        <v>106</v>
      </c>
      <c r="C56" s="132" t="s">
        <v>107</v>
      </c>
      <c r="D56" s="133"/>
      <c r="E56" s="134">
        <v>162</v>
      </c>
      <c r="F56" s="135" t="s">
        <v>14</v>
      </c>
      <c r="G56" s="135" t="s">
        <v>94</v>
      </c>
      <c r="H56" s="135" t="s">
        <v>56</v>
      </c>
      <c r="I56" s="136" t="s">
        <v>259</v>
      </c>
      <c r="J56" s="145">
        <v>0.16666666666666666</v>
      </c>
      <c r="K56" s="136" t="e">
        <v>#VALUE!</v>
      </c>
      <c r="M56" s="37"/>
    </row>
    <row r="57" spans="1:13" ht="14.25" hidden="1" customHeight="1" x14ac:dyDescent="0.25">
      <c r="A57" s="40"/>
      <c r="B57" s="131" t="s">
        <v>108</v>
      </c>
      <c r="C57" s="132" t="s">
        <v>109</v>
      </c>
      <c r="D57" s="133"/>
      <c r="E57" s="134">
        <v>163</v>
      </c>
      <c r="F57" s="135" t="s">
        <v>14</v>
      </c>
      <c r="G57" s="135" t="s">
        <v>94</v>
      </c>
      <c r="H57" s="135" t="s">
        <v>56</v>
      </c>
      <c r="I57" s="136" t="s">
        <v>259</v>
      </c>
      <c r="J57" s="145">
        <v>0.16666666666666666</v>
      </c>
      <c r="K57" s="136" t="e">
        <v>#VALUE!</v>
      </c>
      <c r="M57" s="37"/>
    </row>
    <row r="58" spans="1:13" ht="14.25" hidden="1" customHeight="1" x14ac:dyDescent="0.25">
      <c r="A58" s="40"/>
      <c r="B58" s="137" t="s">
        <v>412</v>
      </c>
      <c r="C58" s="132" t="s">
        <v>413</v>
      </c>
      <c r="D58" s="133"/>
      <c r="E58" s="134">
        <v>164</v>
      </c>
      <c r="F58" s="135" t="s">
        <v>14</v>
      </c>
      <c r="G58" s="135" t="s">
        <v>94</v>
      </c>
      <c r="H58" s="135" t="s">
        <v>56</v>
      </c>
      <c r="I58" s="136" t="s">
        <v>259</v>
      </c>
      <c r="J58" s="145">
        <v>0.16666666666666666</v>
      </c>
      <c r="K58" s="136" t="e">
        <v>#VALUE!</v>
      </c>
      <c r="M58" s="37"/>
    </row>
    <row r="59" spans="1:13" ht="14.25" hidden="1" customHeight="1" x14ac:dyDescent="0.25">
      <c r="A59" s="40"/>
      <c r="B59" s="137" t="s">
        <v>414</v>
      </c>
      <c r="C59" s="132" t="s">
        <v>415</v>
      </c>
      <c r="D59" s="133"/>
      <c r="E59" s="134">
        <v>165</v>
      </c>
      <c r="F59" s="135" t="s">
        <v>14</v>
      </c>
      <c r="G59" s="135" t="s">
        <v>94</v>
      </c>
      <c r="H59" s="135" t="s">
        <v>56</v>
      </c>
      <c r="I59" s="136" t="s">
        <v>259</v>
      </c>
      <c r="J59" s="145">
        <v>0.16666666666666666</v>
      </c>
      <c r="K59" s="136" t="e">
        <v>#VALUE!</v>
      </c>
      <c r="M59" s="37"/>
    </row>
    <row r="60" spans="1:13" ht="14.25" hidden="1" customHeight="1" x14ac:dyDescent="0.25">
      <c r="A60" s="40"/>
      <c r="B60" s="137" t="s">
        <v>416</v>
      </c>
      <c r="C60" s="132" t="s">
        <v>417</v>
      </c>
      <c r="D60" s="133"/>
      <c r="E60" s="134">
        <v>166</v>
      </c>
      <c r="F60" s="135" t="s">
        <v>14</v>
      </c>
      <c r="G60" s="135" t="s">
        <v>94</v>
      </c>
      <c r="H60" s="135" t="s">
        <v>56</v>
      </c>
      <c r="I60" s="136" t="s">
        <v>259</v>
      </c>
      <c r="J60" s="145">
        <v>0.16666666666666666</v>
      </c>
      <c r="K60" s="136" t="e">
        <v>#VALUE!</v>
      </c>
      <c r="M60" s="37"/>
    </row>
    <row r="61" spans="1:13" ht="14.25" hidden="1" customHeight="1" x14ac:dyDescent="0.25">
      <c r="A61" s="40"/>
      <c r="B61" s="137" t="s">
        <v>110</v>
      </c>
      <c r="C61" s="132" t="s">
        <v>111</v>
      </c>
      <c r="D61" s="133"/>
      <c r="E61" s="134">
        <v>167</v>
      </c>
      <c r="F61" s="135" t="s">
        <v>14</v>
      </c>
      <c r="G61" s="135" t="s">
        <v>94</v>
      </c>
      <c r="H61" s="135" t="s">
        <v>56</v>
      </c>
      <c r="I61" s="136" t="s">
        <v>259</v>
      </c>
      <c r="J61" s="145">
        <v>0.16666666666666666</v>
      </c>
      <c r="K61" s="136" t="e">
        <v>#VALUE!</v>
      </c>
      <c r="M61" s="37"/>
    </row>
    <row r="62" spans="1:13" ht="14.25" hidden="1" customHeight="1" x14ac:dyDescent="0.25">
      <c r="A62" s="40"/>
      <c r="B62" s="137" t="s">
        <v>418</v>
      </c>
      <c r="C62" s="132" t="s">
        <v>419</v>
      </c>
      <c r="D62" s="133" t="s">
        <v>184</v>
      </c>
      <c r="E62" s="134">
        <v>168</v>
      </c>
      <c r="F62" s="135" t="s">
        <v>14</v>
      </c>
      <c r="G62" s="135" t="s">
        <v>94</v>
      </c>
      <c r="H62" s="135" t="s">
        <v>56</v>
      </c>
      <c r="I62" s="136">
        <v>0</v>
      </c>
      <c r="J62" s="145">
        <v>0.16666666666666666</v>
      </c>
      <c r="K62" s="136">
        <v>0</v>
      </c>
      <c r="M62" s="37"/>
    </row>
    <row r="63" spans="1:13" ht="15.75" hidden="1" x14ac:dyDescent="0.25">
      <c r="A63" s="40"/>
      <c r="B63" s="122" t="s">
        <v>97</v>
      </c>
      <c r="C63" s="123" t="s">
        <v>98</v>
      </c>
      <c r="D63" s="123" t="s">
        <v>99</v>
      </c>
      <c r="E63" s="124" t="s">
        <v>548</v>
      </c>
      <c r="F63" s="123" t="s">
        <v>14</v>
      </c>
      <c r="G63" s="123" t="s">
        <v>94</v>
      </c>
      <c r="H63" s="123" t="s">
        <v>56</v>
      </c>
      <c r="I63" s="125">
        <f>5/8</f>
        <v>0.625</v>
      </c>
      <c r="J63" s="125">
        <v>0.16700000000000001</v>
      </c>
      <c r="K63" s="125">
        <f>J63*I63</f>
        <v>0.10437500000000001</v>
      </c>
      <c r="M63" s="37"/>
    </row>
    <row r="64" spans="1:13" ht="14.25" customHeight="1" x14ac:dyDescent="0.25">
      <c r="A64" s="40"/>
      <c r="B64" s="6" t="s">
        <v>498</v>
      </c>
      <c r="C64" s="11"/>
      <c r="D64" s="70"/>
      <c r="E64" s="13"/>
      <c r="F64" s="12"/>
      <c r="G64" s="12"/>
      <c r="H64" s="12"/>
      <c r="I64" s="14"/>
      <c r="J64" s="71"/>
      <c r="K64" s="14"/>
      <c r="M64" s="37"/>
    </row>
    <row r="65" spans="1:13" ht="14.25" customHeight="1" x14ac:dyDescent="0.25">
      <c r="A65" s="40"/>
      <c r="B65" s="11"/>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thickBot="1" x14ac:dyDescent="0.3">
      <c r="A67" s="40"/>
      <c r="M67" s="37"/>
    </row>
    <row r="68" spans="1:13" ht="39" customHeight="1" thickBot="1" x14ac:dyDescent="0.3">
      <c r="A68" s="40"/>
      <c r="C68" s="15" t="s">
        <v>533</v>
      </c>
      <c r="D68" s="16" t="s">
        <v>512</v>
      </c>
      <c r="E68" s="16" t="s">
        <v>68</v>
      </c>
      <c r="F68" s="18" t="s">
        <v>534</v>
      </c>
      <c r="M68" s="37"/>
    </row>
    <row r="69" spans="1:13" ht="27" customHeight="1" x14ac:dyDescent="0.25">
      <c r="A69" s="40"/>
      <c r="C69" s="28" t="s">
        <v>112</v>
      </c>
      <c r="D69" s="29">
        <f>SUM(I12:I21)</f>
        <v>1</v>
      </c>
      <c r="E69" s="29">
        <f t="shared" ref="E69:E71" si="0">1/3</f>
        <v>0.33333333333333331</v>
      </c>
      <c r="F69" s="30">
        <f t="shared" ref="F69:F71" si="1">E69*D69</f>
        <v>0.33333333333333331</v>
      </c>
      <c r="M69" s="37"/>
    </row>
    <row r="70" spans="1:13" ht="27" customHeight="1" x14ac:dyDescent="0.25">
      <c r="A70" s="40"/>
      <c r="C70" s="19" t="s">
        <v>113</v>
      </c>
      <c r="D70" s="20">
        <f>SUM(I22:I28)</f>
        <v>0</v>
      </c>
      <c r="E70" s="29">
        <f t="shared" si="0"/>
        <v>0.33333333333333331</v>
      </c>
      <c r="F70" s="30">
        <f t="shared" si="1"/>
        <v>0</v>
      </c>
      <c r="M70" s="37"/>
    </row>
    <row r="71" spans="1:13" ht="32.25" thickBot="1" x14ac:dyDescent="0.3">
      <c r="A71" s="40"/>
      <c r="C71" s="19" t="s">
        <v>114</v>
      </c>
      <c r="D71" s="20">
        <f>SUM(I29:I30)</f>
        <v>1</v>
      </c>
      <c r="E71" s="29">
        <f t="shared" si="0"/>
        <v>0.33333333333333331</v>
      </c>
      <c r="F71" s="30">
        <f t="shared" si="1"/>
        <v>0.33333333333333331</v>
      </c>
      <c r="M71" s="37"/>
    </row>
    <row r="72" spans="1:13" ht="27" customHeight="1" thickBot="1" x14ac:dyDescent="0.3">
      <c r="A72" s="40"/>
      <c r="C72" s="200" t="s">
        <v>73</v>
      </c>
      <c r="D72" s="201"/>
      <c r="E72" s="202"/>
      <c r="F72" s="25">
        <f>SUM(F69:F71)</f>
        <v>0.66666666666666663</v>
      </c>
      <c r="M72" s="37"/>
    </row>
    <row r="73" spans="1:13" ht="27" customHeight="1" x14ac:dyDescent="0.25">
      <c r="A73" s="40"/>
      <c r="M73" s="37"/>
    </row>
    <row r="74" spans="1:13" ht="27" customHeight="1" thickBot="1" x14ac:dyDescent="0.3">
      <c r="A74" s="40"/>
      <c r="M74" s="37"/>
    </row>
    <row r="75" spans="1:13" ht="30.6" customHeight="1" thickBot="1" x14ac:dyDescent="0.3">
      <c r="A75" s="40"/>
      <c r="C75" s="27" t="s">
        <v>115</v>
      </c>
      <c r="D75" s="72" t="s">
        <v>512</v>
      </c>
      <c r="E75" s="72" t="s">
        <v>68</v>
      </c>
      <c r="F75" s="73" t="s">
        <v>535</v>
      </c>
      <c r="M75" s="37"/>
    </row>
    <row r="76" spans="1:13" ht="28.5" customHeight="1" x14ac:dyDescent="0.25">
      <c r="A76" s="40"/>
      <c r="C76" s="19" t="s">
        <v>310</v>
      </c>
      <c r="D76" s="20">
        <f>SUM(I31:I35)</f>
        <v>0.25</v>
      </c>
      <c r="E76" s="29">
        <f t="shared" ref="E76:E81" si="2">1/6</f>
        <v>0.16666666666666666</v>
      </c>
      <c r="F76" s="30">
        <f t="shared" ref="F76:F81" si="3">E76*D76</f>
        <v>4.1666666666666664E-2</v>
      </c>
      <c r="M76" s="37"/>
    </row>
    <row r="77" spans="1:13" ht="31.5" x14ac:dyDescent="0.25">
      <c r="A77" s="40"/>
      <c r="C77" s="19" t="s">
        <v>420</v>
      </c>
      <c r="D77" s="20">
        <f>SUM(I36:I39)</f>
        <v>1</v>
      </c>
      <c r="E77" s="29">
        <f t="shared" si="2"/>
        <v>0.16666666666666666</v>
      </c>
      <c r="F77" s="30">
        <f t="shared" si="3"/>
        <v>0.16666666666666666</v>
      </c>
      <c r="M77" s="37"/>
    </row>
    <row r="78" spans="1:13" ht="31.5" x14ac:dyDescent="0.25">
      <c r="A78" s="40"/>
      <c r="C78" s="19" t="s">
        <v>116</v>
      </c>
      <c r="D78" s="20">
        <f>I63</f>
        <v>0.625</v>
      </c>
      <c r="E78" s="29">
        <f t="shared" si="2"/>
        <v>0.16666666666666666</v>
      </c>
      <c r="F78" s="30">
        <f t="shared" si="3"/>
        <v>0.10416666666666666</v>
      </c>
      <c r="M78" s="37"/>
    </row>
    <row r="79" spans="1:13" ht="47.25" x14ac:dyDescent="0.25">
      <c r="A79" s="40"/>
      <c r="C79" s="19" t="s">
        <v>308</v>
      </c>
      <c r="D79" s="20">
        <f>SUM(I40:I44)</f>
        <v>0.5</v>
      </c>
      <c r="E79" s="29">
        <f t="shared" si="2"/>
        <v>0.16666666666666666</v>
      </c>
      <c r="F79" s="30">
        <f t="shared" si="3"/>
        <v>8.3333333333333329E-2</v>
      </c>
      <c r="M79" s="37"/>
    </row>
    <row r="80" spans="1:13" ht="47.25" x14ac:dyDescent="0.25">
      <c r="A80" s="40"/>
      <c r="C80" s="19" t="s">
        <v>421</v>
      </c>
      <c r="D80" s="20">
        <f>SUM(I45:I57)</f>
        <v>0</v>
      </c>
      <c r="E80" s="29">
        <f t="shared" si="2"/>
        <v>0.16666666666666666</v>
      </c>
      <c r="F80" s="30">
        <f t="shared" si="3"/>
        <v>0</v>
      </c>
      <c r="M80" s="37"/>
    </row>
    <row r="81" spans="1:13" ht="48" thickBot="1" x14ac:dyDescent="0.3">
      <c r="A81" s="40"/>
      <c r="C81" s="74" t="s">
        <v>309</v>
      </c>
      <c r="D81" s="75">
        <f>SUM(I58:I62)</f>
        <v>0</v>
      </c>
      <c r="E81" s="29">
        <f t="shared" si="2"/>
        <v>0.16666666666666666</v>
      </c>
      <c r="F81" s="30">
        <f t="shared" si="3"/>
        <v>0</v>
      </c>
      <c r="M81" s="37"/>
    </row>
    <row r="82" spans="1:13" ht="27" customHeight="1" thickBot="1" x14ac:dyDescent="0.3">
      <c r="A82" s="40"/>
      <c r="C82" s="194" t="s">
        <v>73</v>
      </c>
      <c r="D82" s="201"/>
      <c r="E82" s="202"/>
      <c r="F82" s="31">
        <f>SUM(F76:F81)</f>
        <v>0.39583333333333331</v>
      </c>
      <c r="M82" s="37"/>
    </row>
    <row r="83" spans="1:13" ht="14.25" customHeight="1" thickBot="1" x14ac:dyDescent="0.3">
      <c r="A83" s="40"/>
      <c r="M83" s="37"/>
    </row>
    <row r="84" spans="1:13" ht="28.5" customHeight="1" thickBot="1" x14ac:dyDescent="0.3">
      <c r="A84" s="40"/>
      <c r="C84" s="191" t="s">
        <v>78</v>
      </c>
      <c r="D84" s="201"/>
      <c r="E84" s="202"/>
      <c r="F84" s="76">
        <f>(F72*50%)+(F82*50%)</f>
        <v>0.53125</v>
      </c>
      <c r="M84" s="37"/>
    </row>
    <row r="85" spans="1:13" ht="14.25" customHeight="1" x14ac:dyDescent="0.25">
      <c r="A85" s="40"/>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6.899999999999999" customHeight="1" x14ac:dyDescent="0.25">
      <c r="A93" s="40"/>
      <c r="C93" s="96" t="s">
        <v>524</v>
      </c>
      <c r="E93" s="97"/>
      <c r="F93" s="97"/>
      <c r="G93" s="97"/>
      <c r="H93" s="97"/>
      <c r="I93" s="97"/>
      <c r="J93" s="98"/>
      <c r="M93" s="37"/>
    </row>
    <row r="94" spans="1:13" ht="14.25" customHeight="1" x14ac:dyDescent="0.25">
      <c r="A94" s="40"/>
      <c r="C94" s="89" t="s">
        <v>508</v>
      </c>
      <c r="D94" s="97"/>
      <c r="E94" s="82"/>
      <c r="F94" s="82"/>
      <c r="G94" s="82"/>
      <c r="H94" s="82"/>
      <c r="I94" s="82"/>
      <c r="J94" s="88"/>
      <c r="M94" s="37"/>
    </row>
    <row r="95" spans="1:13" ht="14.25" customHeight="1" x14ac:dyDescent="0.25">
      <c r="A95" s="40"/>
      <c r="C95" s="89" t="s">
        <v>525</v>
      </c>
      <c r="D95" s="82"/>
      <c r="E95" s="82"/>
      <c r="F95" s="82"/>
      <c r="G95" s="82"/>
      <c r="H95" s="82"/>
      <c r="I95" s="82"/>
      <c r="J95" s="88"/>
      <c r="M95" s="37"/>
    </row>
    <row r="96" spans="1:13" ht="14.25" customHeight="1" x14ac:dyDescent="0.25">
      <c r="A96" s="40"/>
      <c r="C96" s="100" t="s">
        <v>511</v>
      </c>
      <c r="D96" s="91"/>
      <c r="E96" s="91"/>
      <c r="F96" s="91"/>
      <c r="G96" s="91"/>
      <c r="H96" s="91"/>
      <c r="I96" s="91"/>
      <c r="J96" s="101"/>
      <c r="M96" s="37"/>
    </row>
    <row r="97" spans="1:13" ht="14.25" customHeight="1" x14ac:dyDescent="0.25">
      <c r="A97" s="40"/>
      <c r="M97" s="37"/>
    </row>
    <row r="98" spans="1:13" ht="14.25" customHeight="1" x14ac:dyDescent="0.25">
      <c r="A98" s="40"/>
      <c r="M98" s="37"/>
    </row>
    <row r="99" spans="1:13" ht="14.25" customHeight="1" thickBot="1" x14ac:dyDescent="0.3">
      <c r="A99" s="42"/>
      <c r="B99" s="43"/>
      <c r="C99" s="43"/>
      <c r="D99" s="43"/>
      <c r="E99" s="43"/>
      <c r="F99" s="43"/>
      <c r="G99" s="43"/>
      <c r="H99" s="43"/>
      <c r="I99" s="43"/>
      <c r="J99" s="43"/>
      <c r="K99" s="43"/>
      <c r="L99" s="43"/>
      <c r="M99" s="44"/>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sheetData>
  <sheetProtection algorithmName="SHA-512" hashValue="ExxtFZANHcAHj3B0/twUMHeofr7WUFXaic52TIwdjSjaO/hqG17L/0Fz4tMox/9nT+OBZMNc/I0IlH96WRgCeg==" saltValue="ki24XTT8H75BecoTeGfcZg=="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00000000-0004-0000-0500-000000000000}"/>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M1065"/>
  <sheetViews>
    <sheetView showGridLines="0" view="pageBreakPreview" zoomScale="85" zoomScaleNormal="70" zoomScaleSheetLayoutView="85" workbookViewId="0">
      <selection activeCell="A11" sqref="A11:XFD95"/>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5"/>
      <c r="B1" s="216"/>
      <c r="C1" s="216"/>
      <c r="D1" s="216"/>
      <c r="E1" s="216"/>
      <c r="F1" s="216"/>
      <c r="G1" s="216"/>
      <c r="H1" s="216"/>
      <c r="I1" s="216"/>
      <c r="J1" s="216"/>
      <c r="K1" s="216"/>
      <c r="L1" s="216"/>
      <c r="M1" s="217"/>
    </row>
    <row r="2" spans="1:13" ht="18" customHeight="1" x14ac:dyDescent="0.2">
      <c r="A2" s="218" t="s">
        <v>0</v>
      </c>
      <c r="B2" s="219"/>
      <c r="C2" s="219"/>
      <c r="D2" s="219"/>
      <c r="E2" s="219"/>
      <c r="F2" s="219"/>
      <c r="G2" s="219"/>
      <c r="H2" s="219"/>
      <c r="I2" s="219"/>
      <c r="J2" s="219"/>
      <c r="K2" s="219"/>
      <c r="L2" s="219"/>
      <c r="M2" s="220"/>
    </row>
    <row r="3" spans="1:13" ht="18" customHeight="1" x14ac:dyDescent="0.2">
      <c r="A3" s="218" t="s">
        <v>1</v>
      </c>
      <c r="B3" s="219"/>
      <c r="C3" s="219"/>
      <c r="D3" s="219"/>
      <c r="E3" s="219"/>
      <c r="F3" s="219"/>
      <c r="G3" s="219"/>
      <c r="H3" s="219"/>
      <c r="I3" s="219"/>
      <c r="J3" s="219"/>
      <c r="K3" s="219"/>
      <c r="L3" s="219"/>
      <c r="M3" s="220"/>
    </row>
    <row r="4" spans="1:13" ht="18" customHeight="1" x14ac:dyDescent="0.2">
      <c r="A4" s="218" t="s">
        <v>2</v>
      </c>
      <c r="B4" s="219"/>
      <c r="C4" s="219"/>
      <c r="D4" s="219"/>
      <c r="E4" s="219"/>
      <c r="F4" s="219"/>
      <c r="G4" s="219"/>
      <c r="H4" s="219"/>
      <c r="I4" s="219"/>
      <c r="J4" s="219"/>
      <c r="K4" s="219"/>
      <c r="L4" s="219"/>
      <c r="M4" s="220"/>
    </row>
    <row r="5" spans="1:13" ht="18" customHeight="1" x14ac:dyDescent="0.2">
      <c r="A5" s="218">
        <v>2024</v>
      </c>
      <c r="B5" s="219"/>
      <c r="C5" s="219"/>
      <c r="D5" s="219"/>
      <c r="E5" s="219"/>
      <c r="F5" s="219"/>
      <c r="G5" s="219"/>
      <c r="H5" s="219"/>
      <c r="I5" s="219"/>
      <c r="J5" s="219"/>
      <c r="K5" s="219"/>
      <c r="L5" s="219"/>
      <c r="M5" s="220"/>
    </row>
    <row r="6" spans="1:13" ht="14.25" customHeight="1" x14ac:dyDescent="0.2">
      <c r="A6" s="212"/>
      <c r="B6" s="213"/>
      <c r="C6" s="213"/>
      <c r="D6" s="213"/>
      <c r="E6" s="213"/>
      <c r="F6" s="213"/>
      <c r="G6" s="213"/>
      <c r="H6" s="213"/>
      <c r="I6" s="213"/>
      <c r="J6" s="213"/>
      <c r="K6" s="213"/>
      <c r="L6" s="213"/>
      <c r="M6" s="214"/>
    </row>
    <row r="7" spans="1:13" ht="14.25" customHeight="1" x14ac:dyDescent="0.2">
      <c r="A7" s="153" t="s">
        <v>17</v>
      </c>
      <c r="B7" s="221"/>
      <c r="C7" s="221"/>
      <c r="D7" s="221"/>
      <c r="E7" s="221"/>
      <c r="F7" s="221"/>
      <c r="G7" s="221"/>
      <c r="H7" s="221"/>
      <c r="I7" s="221"/>
      <c r="J7" s="221"/>
      <c r="K7" s="221"/>
      <c r="L7" s="221"/>
      <c r="M7" s="222"/>
    </row>
    <row r="8" spans="1:13" ht="14.25" customHeight="1" thickBot="1" x14ac:dyDescent="0.25">
      <c r="A8" s="223"/>
      <c r="B8" s="224"/>
      <c r="C8" s="224"/>
      <c r="D8" s="224"/>
      <c r="E8" s="224"/>
      <c r="F8" s="224"/>
      <c r="G8" s="224"/>
      <c r="H8" s="224"/>
      <c r="I8" s="224"/>
      <c r="J8" s="224"/>
      <c r="K8" s="224"/>
      <c r="L8" s="224"/>
      <c r="M8" s="225"/>
    </row>
    <row r="9" spans="1:13" ht="52.5" customHeight="1" thickBot="1" x14ac:dyDescent="0.25">
      <c r="A9" s="197" t="s">
        <v>422</v>
      </c>
      <c r="B9" s="226"/>
      <c r="C9" s="226"/>
      <c r="D9" s="226"/>
      <c r="E9" s="226"/>
      <c r="F9" s="226"/>
      <c r="G9" s="226"/>
      <c r="H9" s="226"/>
      <c r="I9" s="226"/>
      <c r="J9" s="226"/>
      <c r="K9" s="226"/>
      <c r="L9" s="226"/>
      <c r="M9" s="227"/>
    </row>
    <row r="10" spans="1:13" ht="14.25" customHeight="1" x14ac:dyDescent="0.2">
      <c r="A10" s="68"/>
      <c r="M10" s="99"/>
    </row>
    <row r="11" spans="1:13" ht="14.25" hidden="1" customHeight="1" x14ac:dyDescent="0.2">
      <c r="A11" s="68"/>
      <c r="B11" s="8" t="s">
        <v>43</v>
      </c>
      <c r="C11" s="9" t="s">
        <v>44</v>
      </c>
      <c r="D11" s="8" t="s">
        <v>45</v>
      </c>
      <c r="E11" s="9" t="s">
        <v>46</v>
      </c>
      <c r="F11" s="9" t="s">
        <v>47</v>
      </c>
      <c r="G11" s="9" t="s">
        <v>48</v>
      </c>
      <c r="H11" s="9" t="s">
        <v>514</v>
      </c>
      <c r="I11" s="9" t="s">
        <v>518</v>
      </c>
      <c r="J11" s="9" t="s">
        <v>51</v>
      </c>
      <c r="K11" s="9" t="s">
        <v>515</v>
      </c>
      <c r="M11" s="99"/>
    </row>
    <row r="12" spans="1:13" ht="14.25" hidden="1" customHeight="1" x14ac:dyDescent="0.2">
      <c r="A12" s="68"/>
      <c r="B12" s="144" t="s">
        <v>117</v>
      </c>
      <c r="C12" s="132" t="s">
        <v>118</v>
      </c>
      <c r="D12" s="149" t="s">
        <v>43</v>
      </c>
      <c r="E12" s="134">
        <v>171</v>
      </c>
      <c r="F12" s="135" t="s">
        <v>17</v>
      </c>
      <c r="G12" s="135" t="s">
        <v>119</v>
      </c>
      <c r="H12" s="135" t="s">
        <v>56</v>
      </c>
      <c r="I12" s="136">
        <v>0</v>
      </c>
      <c r="J12" s="138">
        <v>0.16666666666666669</v>
      </c>
      <c r="K12" s="136">
        <v>0</v>
      </c>
      <c r="M12" s="99"/>
    </row>
    <row r="13" spans="1:13" ht="14.25" hidden="1" customHeight="1" x14ac:dyDescent="0.2">
      <c r="A13" s="68"/>
      <c r="B13" s="144" t="s">
        <v>120</v>
      </c>
      <c r="C13" s="132" t="s">
        <v>121</v>
      </c>
      <c r="D13" s="149" t="s">
        <v>43</v>
      </c>
      <c r="E13" s="134">
        <v>172</v>
      </c>
      <c r="F13" s="135" t="s">
        <v>17</v>
      </c>
      <c r="G13" s="135" t="s">
        <v>119</v>
      </c>
      <c r="H13" s="135" t="s">
        <v>56</v>
      </c>
      <c r="I13" s="136">
        <v>0</v>
      </c>
      <c r="J13" s="138">
        <v>0.16666666666666669</v>
      </c>
      <c r="K13" s="136">
        <v>0</v>
      </c>
      <c r="M13" s="99"/>
    </row>
    <row r="14" spans="1:13" ht="14.25" hidden="1" customHeight="1" x14ac:dyDescent="0.2">
      <c r="A14" s="68"/>
      <c r="B14" s="144" t="s">
        <v>122</v>
      </c>
      <c r="C14" s="132" t="s">
        <v>123</v>
      </c>
      <c r="D14" s="149" t="s">
        <v>597</v>
      </c>
      <c r="E14" s="134">
        <v>173</v>
      </c>
      <c r="F14" s="135" t="s">
        <v>17</v>
      </c>
      <c r="G14" s="135" t="s">
        <v>119</v>
      </c>
      <c r="H14" s="135" t="s">
        <v>56</v>
      </c>
      <c r="I14" s="138">
        <v>0</v>
      </c>
      <c r="J14" s="138">
        <v>0.16666666666666669</v>
      </c>
      <c r="K14" s="136">
        <v>0</v>
      </c>
      <c r="M14" s="99"/>
    </row>
    <row r="15" spans="1:13" ht="14.25" hidden="1" customHeight="1" x14ac:dyDescent="0.2">
      <c r="A15" s="68"/>
      <c r="B15" s="144" t="s">
        <v>124</v>
      </c>
      <c r="C15" s="132" t="s">
        <v>125</v>
      </c>
      <c r="D15" s="149" t="s">
        <v>597</v>
      </c>
      <c r="E15" s="134">
        <v>174</v>
      </c>
      <c r="F15" s="135" t="s">
        <v>17</v>
      </c>
      <c r="G15" s="135" t="s">
        <v>119</v>
      </c>
      <c r="H15" s="135" t="s">
        <v>56</v>
      </c>
      <c r="I15" s="138">
        <v>0</v>
      </c>
      <c r="J15" s="138">
        <v>0.16666666666666669</v>
      </c>
      <c r="K15" s="136">
        <v>0</v>
      </c>
      <c r="M15" s="99"/>
    </row>
    <row r="16" spans="1:13" ht="14.25" hidden="1" customHeight="1" x14ac:dyDescent="0.2">
      <c r="A16" s="68"/>
      <c r="B16" s="144" t="s">
        <v>126</v>
      </c>
      <c r="C16" s="132" t="s">
        <v>127</v>
      </c>
      <c r="D16" s="149" t="s">
        <v>597</v>
      </c>
      <c r="E16" s="134">
        <v>175</v>
      </c>
      <c r="F16" s="135" t="s">
        <v>17</v>
      </c>
      <c r="G16" s="135" t="s">
        <v>119</v>
      </c>
      <c r="H16" s="135" t="s">
        <v>56</v>
      </c>
      <c r="I16" s="138">
        <v>0</v>
      </c>
      <c r="J16" s="138">
        <v>0.16666666666666669</v>
      </c>
      <c r="K16" s="136">
        <v>0</v>
      </c>
      <c r="M16" s="99"/>
    </row>
    <row r="17" spans="1:13" ht="14.25" hidden="1" customHeight="1" x14ac:dyDescent="0.2">
      <c r="A17" s="68"/>
      <c r="B17" s="144" t="s">
        <v>128</v>
      </c>
      <c r="C17" s="132" t="s">
        <v>129</v>
      </c>
      <c r="D17" s="149" t="s">
        <v>597</v>
      </c>
      <c r="E17" s="134">
        <v>176</v>
      </c>
      <c r="F17" s="135" t="s">
        <v>17</v>
      </c>
      <c r="G17" s="135" t="s">
        <v>119</v>
      </c>
      <c r="H17" s="135" t="s">
        <v>56</v>
      </c>
      <c r="I17" s="136">
        <v>0</v>
      </c>
      <c r="J17" s="138">
        <v>0.16666666666666669</v>
      </c>
      <c r="K17" s="136">
        <v>0</v>
      </c>
      <c r="M17" s="99"/>
    </row>
    <row r="18" spans="1:13" ht="14.25" hidden="1" customHeight="1" x14ac:dyDescent="0.2">
      <c r="A18" s="68"/>
      <c r="B18" s="144" t="s">
        <v>130</v>
      </c>
      <c r="C18" s="132" t="s">
        <v>131</v>
      </c>
      <c r="D18" s="149" t="s">
        <v>597</v>
      </c>
      <c r="E18" s="134">
        <v>180</v>
      </c>
      <c r="F18" s="135" t="s">
        <v>17</v>
      </c>
      <c r="G18" s="135" t="s">
        <v>119</v>
      </c>
      <c r="H18" s="135" t="s">
        <v>56</v>
      </c>
      <c r="I18" s="136">
        <v>0</v>
      </c>
      <c r="J18" s="138">
        <v>0.16666666666666669</v>
      </c>
      <c r="K18" s="136">
        <v>0</v>
      </c>
      <c r="M18" s="99"/>
    </row>
    <row r="19" spans="1:13" ht="14.25" hidden="1" customHeight="1" x14ac:dyDescent="0.2">
      <c r="A19" s="68"/>
      <c r="B19" s="144" t="s">
        <v>132</v>
      </c>
      <c r="C19" s="132" t="s">
        <v>133</v>
      </c>
      <c r="D19" s="149" t="s">
        <v>597</v>
      </c>
      <c r="E19" s="134">
        <v>181</v>
      </c>
      <c r="F19" s="135" t="s">
        <v>17</v>
      </c>
      <c r="G19" s="135" t="s">
        <v>119</v>
      </c>
      <c r="H19" s="135" t="s">
        <v>56</v>
      </c>
      <c r="I19" s="136">
        <v>0</v>
      </c>
      <c r="J19" s="138">
        <v>0.16666666666666669</v>
      </c>
      <c r="K19" s="136">
        <v>0</v>
      </c>
      <c r="M19" s="99"/>
    </row>
    <row r="20" spans="1:13" ht="14.25" hidden="1" customHeight="1" x14ac:dyDescent="0.2">
      <c r="A20" s="68"/>
      <c r="B20" s="144" t="s">
        <v>134</v>
      </c>
      <c r="C20" s="132" t="s">
        <v>135</v>
      </c>
      <c r="D20" s="149" t="s">
        <v>597</v>
      </c>
      <c r="E20" s="134">
        <v>182</v>
      </c>
      <c r="F20" s="135" t="s">
        <v>17</v>
      </c>
      <c r="G20" s="135" t="s">
        <v>119</v>
      </c>
      <c r="H20" s="135" t="s">
        <v>56</v>
      </c>
      <c r="I20" s="138">
        <v>0</v>
      </c>
      <c r="J20" s="138">
        <v>0.16666666666666669</v>
      </c>
      <c r="K20" s="136">
        <v>0</v>
      </c>
      <c r="M20" s="99"/>
    </row>
    <row r="21" spans="1:13" ht="14.25" hidden="1" customHeight="1" x14ac:dyDescent="0.2">
      <c r="A21" s="68"/>
      <c r="B21" s="144" t="s">
        <v>136</v>
      </c>
      <c r="C21" s="132" t="s">
        <v>137</v>
      </c>
      <c r="D21" s="149" t="s">
        <v>597</v>
      </c>
      <c r="E21" s="134">
        <v>183</v>
      </c>
      <c r="F21" s="135" t="s">
        <v>17</v>
      </c>
      <c r="G21" s="135" t="s">
        <v>119</v>
      </c>
      <c r="H21" s="135" t="s">
        <v>56</v>
      </c>
      <c r="I21" s="138">
        <v>0</v>
      </c>
      <c r="J21" s="138">
        <v>0.16666666666666669</v>
      </c>
      <c r="K21" s="136">
        <v>0</v>
      </c>
      <c r="M21" s="99"/>
    </row>
    <row r="22" spans="1:13" ht="14.25" hidden="1" customHeight="1" x14ac:dyDescent="0.2">
      <c r="A22" s="68"/>
      <c r="B22" s="144" t="s">
        <v>138</v>
      </c>
      <c r="C22" s="132" t="s">
        <v>139</v>
      </c>
      <c r="D22" s="149" t="s">
        <v>597</v>
      </c>
      <c r="E22" s="134">
        <v>184</v>
      </c>
      <c r="F22" s="135" t="s">
        <v>17</v>
      </c>
      <c r="G22" s="135" t="s">
        <v>119</v>
      </c>
      <c r="H22" s="135" t="s">
        <v>56</v>
      </c>
      <c r="I22" s="138">
        <v>0</v>
      </c>
      <c r="J22" s="138">
        <v>0.16666666666666669</v>
      </c>
      <c r="K22" s="136">
        <v>0</v>
      </c>
      <c r="M22" s="99"/>
    </row>
    <row r="23" spans="1:13" ht="14.25" hidden="1" customHeight="1" x14ac:dyDescent="0.2">
      <c r="A23" s="68"/>
      <c r="B23" s="144" t="s">
        <v>140</v>
      </c>
      <c r="C23" s="132" t="s">
        <v>141</v>
      </c>
      <c r="D23" s="149" t="s">
        <v>597</v>
      </c>
      <c r="E23" s="134">
        <v>185</v>
      </c>
      <c r="F23" s="135" t="s">
        <v>17</v>
      </c>
      <c r="G23" s="135" t="s">
        <v>119</v>
      </c>
      <c r="H23" s="135" t="s">
        <v>56</v>
      </c>
      <c r="I23" s="136">
        <v>0</v>
      </c>
      <c r="J23" s="138">
        <v>0.16666666666666669</v>
      </c>
      <c r="K23" s="136">
        <v>0</v>
      </c>
      <c r="M23" s="99"/>
    </row>
    <row r="24" spans="1:13" ht="14.25" hidden="1" customHeight="1" x14ac:dyDescent="0.2">
      <c r="A24" s="68"/>
      <c r="B24" s="144" t="s">
        <v>142</v>
      </c>
      <c r="C24" s="132" t="s">
        <v>143</v>
      </c>
      <c r="D24" s="133"/>
      <c r="E24" s="134">
        <v>189</v>
      </c>
      <c r="F24" s="135" t="s">
        <v>17</v>
      </c>
      <c r="G24" s="135" t="s">
        <v>119</v>
      </c>
      <c r="H24" s="135" t="s">
        <v>56</v>
      </c>
      <c r="I24" s="136">
        <v>0</v>
      </c>
      <c r="J24" s="138">
        <v>0.16666666666666669</v>
      </c>
      <c r="K24" s="136">
        <v>0</v>
      </c>
      <c r="M24" s="99"/>
    </row>
    <row r="25" spans="1:13" ht="14.25" hidden="1" customHeight="1" x14ac:dyDescent="0.2">
      <c r="A25" s="68"/>
      <c r="B25" s="144" t="s">
        <v>144</v>
      </c>
      <c r="C25" s="132" t="s">
        <v>145</v>
      </c>
      <c r="D25" s="133"/>
      <c r="E25" s="134">
        <v>190</v>
      </c>
      <c r="F25" s="135" t="s">
        <v>17</v>
      </c>
      <c r="G25" s="135" t="s">
        <v>119</v>
      </c>
      <c r="H25" s="135" t="s">
        <v>56</v>
      </c>
      <c r="I25" s="136">
        <v>0</v>
      </c>
      <c r="J25" s="138">
        <v>0.16666666666666669</v>
      </c>
      <c r="K25" s="136">
        <v>0</v>
      </c>
      <c r="M25" s="99"/>
    </row>
    <row r="26" spans="1:13" ht="14.25" hidden="1" customHeight="1" x14ac:dyDescent="0.2">
      <c r="A26" s="68"/>
      <c r="B26" s="144" t="s">
        <v>146</v>
      </c>
      <c r="C26" s="132" t="s">
        <v>147</v>
      </c>
      <c r="D26" s="133"/>
      <c r="E26" s="134">
        <v>191</v>
      </c>
      <c r="F26" s="135" t="s">
        <v>17</v>
      </c>
      <c r="G26" s="135" t="s">
        <v>119</v>
      </c>
      <c r="H26" s="135" t="s">
        <v>56</v>
      </c>
      <c r="I26" s="138">
        <v>0</v>
      </c>
      <c r="J26" s="138">
        <v>0.16666666666666669</v>
      </c>
      <c r="K26" s="136">
        <v>0</v>
      </c>
      <c r="M26" s="99"/>
    </row>
    <row r="27" spans="1:13" ht="14.25" hidden="1" customHeight="1" x14ac:dyDescent="0.2">
      <c r="A27" s="68"/>
      <c r="B27" s="144" t="s">
        <v>148</v>
      </c>
      <c r="C27" s="132" t="s">
        <v>149</v>
      </c>
      <c r="D27" s="133"/>
      <c r="E27" s="134">
        <v>192</v>
      </c>
      <c r="F27" s="135" t="s">
        <v>17</v>
      </c>
      <c r="G27" s="135" t="s">
        <v>119</v>
      </c>
      <c r="H27" s="135" t="s">
        <v>56</v>
      </c>
      <c r="I27" s="138">
        <v>0</v>
      </c>
      <c r="J27" s="138">
        <v>0.16666666666666669</v>
      </c>
      <c r="K27" s="136">
        <v>0</v>
      </c>
      <c r="M27" s="99"/>
    </row>
    <row r="28" spans="1:13" ht="14.25" hidden="1" customHeight="1" x14ac:dyDescent="0.2">
      <c r="A28" s="68"/>
      <c r="B28" s="144" t="s">
        <v>150</v>
      </c>
      <c r="C28" s="132" t="s">
        <v>151</v>
      </c>
      <c r="D28" s="133"/>
      <c r="E28" s="134">
        <v>193</v>
      </c>
      <c r="F28" s="135" t="s">
        <v>17</v>
      </c>
      <c r="G28" s="135" t="s">
        <v>119</v>
      </c>
      <c r="H28" s="135" t="s">
        <v>56</v>
      </c>
      <c r="I28" s="138">
        <v>0</v>
      </c>
      <c r="J28" s="138">
        <v>0.16666666666666669</v>
      </c>
      <c r="K28" s="136">
        <v>0</v>
      </c>
      <c r="M28" s="99"/>
    </row>
    <row r="29" spans="1:13" ht="14.25" hidden="1" customHeight="1" x14ac:dyDescent="0.2">
      <c r="A29" s="68"/>
      <c r="B29" s="144" t="s">
        <v>152</v>
      </c>
      <c r="C29" s="132" t="s">
        <v>153</v>
      </c>
      <c r="D29" s="133"/>
      <c r="E29" s="134">
        <v>194</v>
      </c>
      <c r="F29" s="135" t="s">
        <v>17</v>
      </c>
      <c r="G29" s="135" t="s">
        <v>119</v>
      </c>
      <c r="H29" s="135" t="s">
        <v>56</v>
      </c>
      <c r="I29" s="136">
        <v>0</v>
      </c>
      <c r="J29" s="138">
        <v>0.16666666666666669</v>
      </c>
      <c r="K29" s="136">
        <v>0</v>
      </c>
      <c r="M29" s="99"/>
    </row>
    <row r="30" spans="1:13" ht="14.25" hidden="1" customHeight="1" x14ac:dyDescent="0.2">
      <c r="A30" s="68"/>
      <c r="B30" s="144" t="s">
        <v>154</v>
      </c>
      <c r="C30" s="132" t="s">
        <v>155</v>
      </c>
      <c r="D30" s="133"/>
      <c r="E30" s="134">
        <v>198</v>
      </c>
      <c r="F30" s="135" t="s">
        <v>17</v>
      </c>
      <c r="G30" s="135" t="s">
        <v>119</v>
      </c>
      <c r="H30" s="135" t="s">
        <v>56</v>
      </c>
      <c r="I30" s="136">
        <v>0</v>
      </c>
      <c r="J30" s="138">
        <v>0.16666666666666669</v>
      </c>
      <c r="K30" s="136">
        <v>0</v>
      </c>
      <c r="M30" s="99"/>
    </row>
    <row r="31" spans="1:13" ht="14.25" hidden="1" customHeight="1" x14ac:dyDescent="0.2">
      <c r="A31" s="68"/>
      <c r="B31" s="144" t="s">
        <v>156</v>
      </c>
      <c r="C31" s="132" t="s">
        <v>157</v>
      </c>
      <c r="D31" s="133"/>
      <c r="E31" s="134">
        <v>199</v>
      </c>
      <c r="F31" s="135" t="s">
        <v>17</v>
      </c>
      <c r="G31" s="135" t="s">
        <v>119</v>
      </c>
      <c r="H31" s="135" t="s">
        <v>56</v>
      </c>
      <c r="I31" s="136">
        <v>0</v>
      </c>
      <c r="J31" s="138">
        <v>0.16666666666666669</v>
      </c>
      <c r="K31" s="136">
        <v>0</v>
      </c>
      <c r="M31" s="99"/>
    </row>
    <row r="32" spans="1:13" ht="15" hidden="1" customHeight="1" x14ac:dyDescent="0.2">
      <c r="A32" s="68"/>
      <c r="B32" s="144" t="s">
        <v>158</v>
      </c>
      <c r="C32" s="132" t="s">
        <v>159</v>
      </c>
      <c r="D32" s="133"/>
      <c r="E32" s="134">
        <v>200</v>
      </c>
      <c r="F32" s="135" t="s">
        <v>17</v>
      </c>
      <c r="G32" s="135" t="s">
        <v>119</v>
      </c>
      <c r="H32" s="135" t="s">
        <v>56</v>
      </c>
      <c r="I32" s="138">
        <v>0</v>
      </c>
      <c r="J32" s="138">
        <v>0.16666666666666669</v>
      </c>
      <c r="K32" s="136">
        <v>0</v>
      </c>
      <c r="M32" s="99"/>
    </row>
    <row r="33" spans="1:13" ht="15" hidden="1" customHeight="1" x14ac:dyDescent="0.2">
      <c r="A33" s="68"/>
      <c r="B33" s="144" t="s">
        <v>160</v>
      </c>
      <c r="C33" s="132" t="s">
        <v>161</v>
      </c>
      <c r="D33" s="133"/>
      <c r="E33" s="134">
        <v>201</v>
      </c>
      <c r="F33" s="135" t="s">
        <v>17</v>
      </c>
      <c r="G33" s="135" t="s">
        <v>119</v>
      </c>
      <c r="H33" s="135" t="s">
        <v>56</v>
      </c>
      <c r="I33" s="138">
        <v>0</v>
      </c>
      <c r="J33" s="138">
        <v>0.16666666666666669</v>
      </c>
      <c r="K33" s="136">
        <v>0</v>
      </c>
      <c r="M33" s="99"/>
    </row>
    <row r="34" spans="1:13" ht="14.25" hidden="1" customHeight="1" x14ac:dyDescent="0.2">
      <c r="A34" s="68"/>
      <c r="B34" s="144" t="s">
        <v>162</v>
      </c>
      <c r="C34" s="132" t="s">
        <v>163</v>
      </c>
      <c r="D34" s="133"/>
      <c r="E34" s="134">
        <v>202</v>
      </c>
      <c r="F34" s="135" t="s">
        <v>17</v>
      </c>
      <c r="G34" s="135" t="s">
        <v>119</v>
      </c>
      <c r="H34" s="135" t="s">
        <v>56</v>
      </c>
      <c r="I34" s="138">
        <v>0</v>
      </c>
      <c r="J34" s="138">
        <v>0.16666666666666669</v>
      </c>
      <c r="K34" s="136">
        <v>0</v>
      </c>
      <c r="M34" s="99"/>
    </row>
    <row r="35" spans="1:13" ht="14.25" hidden="1" customHeight="1" x14ac:dyDescent="0.2">
      <c r="A35" s="68"/>
      <c r="B35" s="144" t="s">
        <v>164</v>
      </c>
      <c r="C35" s="132" t="s">
        <v>165</v>
      </c>
      <c r="D35" s="133"/>
      <c r="E35" s="134">
        <v>203</v>
      </c>
      <c r="F35" s="135" t="s">
        <v>17</v>
      </c>
      <c r="G35" s="135" t="s">
        <v>119</v>
      </c>
      <c r="H35" s="135" t="s">
        <v>56</v>
      </c>
      <c r="I35" s="136">
        <v>0</v>
      </c>
      <c r="J35" s="138">
        <v>0.16666666666666669</v>
      </c>
      <c r="K35" s="136">
        <v>0</v>
      </c>
      <c r="M35" s="99"/>
    </row>
    <row r="36" spans="1:13" ht="14.25" hidden="1" customHeight="1" x14ac:dyDescent="0.2">
      <c r="A36" s="68"/>
      <c r="B36" s="144" t="s">
        <v>166</v>
      </c>
      <c r="C36" s="132" t="s">
        <v>167</v>
      </c>
      <c r="D36" s="133"/>
      <c r="E36" s="134">
        <v>207</v>
      </c>
      <c r="F36" s="135" t="s">
        <v>17</v>
      </c>
      <c r="G36" s="135" t="s">
        <v>119</v>
      </c>
      <c r="H36" s="135" t="s">
        <v>56</v>
      </c>
      <c r="I36" s="136">
        <v>0</v>
      </c>
      <c r="J36" s="138">
        <v>0.16666666666666669</v>
      </c>
      <c r="K36" s="136">
        <v>0</v>
      </c>
      <c r="M36" s="99"/>
    </row>
    <row r="37" spans="1:13" ht="14.25" hidden="1" customHeight="1" x14ac:dyDescent="0.2">
      <c r="A37" s="68"/>
      <c r="B37" s="144" t="s">
        <v>168</v>
      </c>
      <c r="C37" s="132" t="s">
        <v>169</v>
      </c>
      <c r="D37" s="133"/>
      <c r="E37" s="134">
        <v>208</v>
      </c>
      <c r="F37" s="135" t="s">
        <v>17</v>
      </c>
      <c r="G37" s="135" t="s">
        <v>119</v>
      </c>
      <c r="H37" s="135" t="s">
        <v>56</v>
      </c>
      <c r="I37" s="136">
        <v>0</v>
      </c>
      <c r="J37" s="138">
        <v>0.16666666666666669</v>
      </c>
      <c r="K37" s="136">
        <v>0</v>
      </c>
      <c r="M37" s="99"/>
    </row>
    <row r="38" spans="1:13" ht="14.25" hidden="1" customHeight="1" x14ac:dyDescent="0.2">
      <c r="A38" s="68"/>
      <c r="B38" s="144" t="s">
        <v>170</v>
      </c>
      <c r="C38" s="132" t="s">
        <v>171</v>
      </c>
      <c r="D38" s="133"/>
      <c r="E38" s="134">
        <v>209</v>
      </c>
      <c r="F38" s="135" t="s">
        <v>17</v>
      </c>
      <c r="G38" s="135" t="s">
        <v>119</v>
      </c>
      <c r="H38" s="135" t="s">
        <v>56</v>
      </c>
      <c r="I38" s="138">
        <v>0</v>
      </c>
      <c r="J38" s="138">
        <v>0.16666666666666669</v>
      </c>
      <c r="K38" s="136">
        <v>0</v>
      </c>
      <c r="M38" s="99"/>
    </row>
    <row r="39" spans="1:13" ht="14.25" hidden="1" customHeight="1" x14ac:dyDescent="0.2">
      <c r="A39" s="68"/>
      <c r="B39" s="144" t="s">
        <v>172</v>
      </c>
      <c r="C39" s="132" t="s">
        <v>173</v>
      </c>
      <c r="D39" s="133"/>
      <c r="E39" s="134">
        <v>210</v>
      </c>
      <c r="F39" s="135" t="s">
        <v>17</v>
      </c>
      <c r="G39" s="135" t="s">
        <v>119</v>
      </c>
      <c r="H39" s="135" t="s">
        <v>56</v>
      </c>
      <c r="I39" s="138">
        <v>0</v>
      </c>
      <c r="J39" s="138">
        <v>0.16666666666666669</v>
      </c>
      <c r="K39" s="136">
        <v>0</v>
      </c>
      <c r="M39" s="99"/>
    </row>
    <row r="40" spans="1:13" ht="14.25" hidden="1" customHeight="1" x14ac:dyDescent="0.2">
      <c r="A40" s="68"/>
      <c r="B40" s="144" t="s">
        <v>174</v>
      </c>
      <c r="C40" s="132" t="s">
        <v>175</v>
      </c>
      <c r="D40" s="133"/>
      <c r="E40" s="134">
        <v>211</v>
      </c>
      <c r="F40" s="135" t="s">
        <v>17</v>
      </c>
      <c r="G40" s="135" t="s">
        <v>119</v>
      </c>
      <c r="H40" s="135" t="s">
        <v>56</v>
      </c>
      <c r="I40" s="138">
        <v>0</v>
      </c>
      <c r="J40" s="138">
        <v>0.16666666666666669</v>
      </c>
      <c r="K40" s="136">
        <v>0</v>
      </c>
      <c r="M40" s="99"/>
    </row>
    <row r="41" spans="1:13" ht="14.25" hidden="1" customHeight="1" x14ac:dyDescent="0.2">
      <c r="A41" s="68"/>
      <c r="B41" s="144" t="s">
        <v>176</v>
      </c>
      <c r="C41" s="132" t="s">
        <v>177</v>
      </c>
      <c r="D41" s="133"/>
      <c r="E41" s="134">
        <v>212</v>
      </c>
      <c r="F41" s="135" t="s">
        <v>17</v>
      </c>
      <c r="G41" s="135" t="s">
        <v>119</v>
      </c>
      <c r="H41" s="135" t="s">
        <v>56</v>
      </c>
      <c r="I41" s="136">
        <v>0</v>
      </c>
      <c r="J41" s="138">
        <v>0.16666666666666669</v>
      </c>
      <c r="K41" s="136">
        <v>0</v>
      </c>
      <c r="M41" s="99"/>
    </row>
    <row r="42" spans="1:13" ht="14.25" hidden="1" customHeight="1" x14ac:dyDescent="0.2">
      <c r="A42" s="68"/>
      <c r="B42" s="144" t="s">
        <v>423</v>
      </c>
      <c r="C42" s="132" t="s">
        <v>424</v>
      </c>
      <c r="D42" s="133"/>
      <c r="E42" s="134">
        <v>214</v>
      </c>
      <c r="F42" s="135" t="s">
        <v>17</v>
      </c>
      <c r="G42" s="135" t="s">
        <v>119</v>
      </c>
      <c r="H42" s="135" t="s">
        <v>56</v>
      </c>
      <c r="I42" s="136" t="s">
        <v>259</v>
      </c>
      <c r="J42" s="145">
        <v>0.16666666666666666</v>
      </c>
      <c r="K42" s="136" t="e">
        <v>#VALUE!</v>
      </c>
      <c r="M42" s="99"/>
    </row>
    <row r="43" spans="1:13" ht="14.25" hidden="1" customHeight="1" x14ac:dyDescent="0.2">
      <c r="A43" s="68"/>
      <c r="B43" s="144" t="s">
        <v>425</v>
      </c>
      <c r="C43" s="132" t="s">
        <v>426</v>
      </c>
      <c r="D43" s="133"/>
      <c r="E43" s="134">
        <v>215</v>
      </c>
      <c r="F43" s="135" t="s">
        <v>17</v>
      </c>
      <c r="G43" s="135" t="s">
        <v>119</v>
      </c>
      <c r="H43" s="135" t="s">
        <v>56</v>
      </c>
      <c r="I43" s="136" t="s">
        <v>259</v>
      </c>
      <c r="J43" s="145">
        <v>0.16666666666666666</v>
      </c>
      <c r="K43" s="138" t="e">
        <v>#VALUE!</v>
      </c>
      <c r="M43" s="99"/>
    </row>
    <row r="44" spans="1:13" ht="14.25" hidden="1" customHeight="1" x14ac:dyDescent="0.2">
      <c r="A44" s="68"/>
      <c r="B44" s="144" t="s">
        <v>178</v>
      </c>
      <c r="C44" s="132" t="s">
        <v>179</v>
      </c>
      <c r="D44" s="133" t="s">
        <v>184</v>
      </c>
      <c r="E44" s="134">
        <v>216</v>
      </c>
      <c r="F44" s="135" t="s">
        <v>17</v>
      </c>
      <c r="G44" s="135" t="s">
        <v>119</v>
      </c>
      <c r="H44" s="135" t="s">
        <v>56</v>
      </c>
      <c r="I44" s="136">
        <v>0.5</v>
      </c>
      <c r="J44" s="145">
        <v>0.16666666666666666</v>
      </c>
      <c r="K44" s="136">
        <v>8.3333333333333329E-2</v>
      </c>
      <c r="M44" s="99"/>
    </row>
    <row r="45" spans="1:13" ht="14.25" hidden="1" customHeight="1" x14ac:dyDescent="0.2">
      <c r="A45" s="68"/>
      <c r="B45" s="144" t="s">
        <v>180</v>
      </c>
      <c r="C45" s="132" t="s">
        <v>181</v>
      </c>
      <c r="D45" s="133" t="s">
        <v>184</v>
      </c>
      <c r="E45" s="134">
        <v>217</v>
      </c>
      <c r="F45" s="135" t="s">
        <v>17</v>
      </c>
      <c r="G45" s="135" t="s">
        <v>119</v>
      </c>
      <c r="H45" s="135" t="s">
        <v>56</v>
      </c>
      <c r="I45" s="136">
        <v>0.5</v>
      </c>
      <c r="J45" s="145">
        <v>0.16666666666666666</v>
      </c>
      <c r="K45" s="136">
        <v>8.3333333333333329E-2</v>
      </c>
      <c r="M45" s="99"/>
    </row>
    <row r="46" spans="1:13" ht="14.25" hidden="1" customHeight="1" x14ac:dyDescent="0.2">
      <c r="A46" s="68"/>
      <c r="B46" s="144" t="s">
        <v>427</v>
      </c>
      <c r="C46" s="132" t="s">
        <v>428</v>
      </c>
      <c r="D46" s="133"/>
      <c r="E46" s="134">
        <v>218</v>
      </c>
      <c r="F46" s="135" t="s">
        <v>17</v>
      </c>
      <c r="G46" s="135" t="s">
        <v>119</v>
      </c>
      <c r="H46" s="135" t="s">
        <v>56</v>
      </c>
      <c r="I46" s="136" t="s">
        <v>259</v>
      </c>
      <c r="J46" s="145">
        <v>0.16666666666666666</v>
      </c>
      <c r="K46" s="136" t="e">
        <v>#VALUE!</v>
      </c>
      <c r="M46" s="99"/>
    </row>
    <row r="47" spans="1:13" ht="14.25" hidden="1" customHeight="1" x14ac:dyDescent="0.2">
      <c r="A47" s="68"/>
      <c r="B47" s="137" t="s">
        <v>182</v>
      </c>
      <c r="C47" s="132" t="s">
        <v>183</v>
      </c>
      <c r="D47" s="133"/>
      <c r="E47" s="134">
        <v>230</v>
      </c>
      <c r="F47" s="135" t="s">
        <v>17</v>
      </c>
      <c r="G47" s="135" t="s">
        <v>119</v>
      </c>
      <c r="H47" s="135" t="s">
        <v>56</v>
      </c>
      <c r="I47" s="136" t="s">
        <v>259</v>
      </c>
      <c r="J47" s="145">
        <v>0.16666666666666666</v>
      </c>
      <c r="K47" s="138" t="e">
        <v>#VALUE!</v>
      </c>
      <c r="M47" s="99"/>
    </row>
    <row r="48" spans="1:13" ht="14.25" hidden="1" customHeight="1" x14ac:dyDescent="0.2">
      <c r="A48" s="68"/>
      <c r="B48" s="137" t="s">
        <v>185</v>
      </c>
      <c r="C48" s="132" t="s">
        <v>186</v>
      </c>
      <c r="D48" s="133"/>
      <c r="E48" s="134">
        <v>231</v>
      </c>
      <c r="F48" s="135" t="s">
        <v>17</v>
      </c>
      <c r="G48" s="135" t="s">
        <v>119</v>
      </c>
      <c r="H48" s="135" t="s">
        <v>56</v>
      </c>
      <c r="I48" s="136" t="s">
        <v>259</v>
      </c>
      <c r="J48" s="145">
        <v>0.16666666666666666</v>
      </c>
      <c r="K48" s="138" t="e">
        <v>#VALUE!</v>
      </c>
      <c r="M48" s="99"/>
    </row>
    <row r="49" spans="1:13" ht="14.25" hidden="1" customHeight="1" x14ac:dyDescent="0.2">
      <c r="A49" s="68"/>
      <c r="B49" s="137" t="s">
        <v>187</v>
      </c>
      <c r="C49" s="132" t="s">
        <v>188</v>
      </c>
      <c r="D49" s="133"/>
      <c r="E49" s="134">
        <v>232</v>
      </c>
      <c r="F49" s="135" t="s">
        <v>17</v>
      </c>
      <c r="G49" s="135" t="s">
        <v>119</v>
      </c>
      <c r="H49" s="135" t="s">
        <v>56</v>
      </c>
      <c r="I49" s="136" t="s">
        <v>259</v>
      </c>
      <c r="J49" s="145">
        <v>0.16666666666666666</v>
      </c>
      <c r="K49" s="138" t="e">
        <v>#VALUE!</v>
      </c>
      <c r="M49" s="99"/>
    </row>
    <row r="50" spans="1:13" ht="14.25" hidden="1" customHeight="1" x14ac:dyDescent="0.2">
      <c r="A50" s="68"/>
      <c r="B50" s="137" t="s">
        <v>189</v>
      </c>
      <c r="C50" s="132" t="s">
        <v>190</v>
      </c>
      <c r="D50" s="133"/>
      <c r="E50" s="134">
        <v>233</v>
      </c>
      <c r="F50" s="135" t="s">
        <v>17</v>
      </c>
      <c r="G50" s="135" t="s">
        <v>119</v>
      </c>
      <c r="H50" s="135" t="s">
        <v>56</v>
      </c>
      <c r="I50" s="136" t="s">
        <v>259</v>
      </c>
      <c r="J50" s="145">
        <v>0.16666666666666666</v>
      </c>
      <c r="K50" s="138" t="e">
        <v>#VALUE!</v>
      </c>
      <c r="M50" s="99"/>
    </row>
    <row r="51" spans="1:13" ht="14.25" hidden="1" customHeight="1" x14ac:dyDescent="0.2">
      <c r="A51" s="68"/>
      <c r="B51" s="137" t="s">
        <v>191</v>
      </c>
      <c r="C51" s="132" t="s">
        <v>192</v>
      </c>
      <c r="D51" s="133" t="s">
        <v>184</v>
      </c>
      <c r="E51" s="134">
        <v>234</v>
      </c>
      <c r="F51" s="135" t="s">
        <v>17</v>
      </c>
      <c r="G51" s="135" t="s">
        <v>119</v>
      </c>
      <c r="H51" s="135" t="s">
        <v>56</v>
      </c>
      <c r="I51" s="138">
        <v>0.33333333333333331</v>
      </c>
      <c r="J51" s="145">
        <v>0.16666666666666666</v>
      </c>
      <c r="K51" s="138">
        <v>5.5555555555555601E-2</v>
      </c>
      <c r="M51" s="99"/>
    </row>
    <row r="52" spans="1:13" ht="14.25" hidden="1" customHeight="1" x14ac:dyDescent="0.2">
      <c r="A52" s="68"/>
      <c r="B52" s="137" t="s">
        <v>193</v>
      </c>
      <c r="C52" s="132" t="s">
        <v>194</v>
      </c>
      <c r="D52" s="133" t="s">
        <v>184</v>
      </c>
      <c r="E52" s="134">
        <v>235</v>
      </c>
      <c r="F52" s="135" t="s">
        <v>17</v>
      </c>
      <c r="G52" s="135" t="s">
        <v>119</v>
      </c>
      <c r="H52" s="135" t="s">
        <v>56</v>
      </c>
      <c r="I52" s="138">
        <v>0.33333333333333331</v>
      </c>
      <c r="J52" s="145">
        <v>0.16666666666666666</v>
      </c>
      <c r="K52" s="138">
        <v>5.5555555555555601E-2</v>
      </c>
      <c r="M52" s="99"/>
    </row>
    <row r="53" spans="1:13" ht="14.25" hidden="1" customHeight="1" x14ac:dyDescent="0.2">
      <c r="A53" s="68"/>
      <c r="B53" s="137" t="s">
        <v>195</v>
      </c>
      <c r="C53" s="132" t="s">
        <v>196</v>
      </c>
      <c r="D53" s="133"/>
      <c r="E53" s="134">
        <v>236</v>
      </c>
      <c r="F53" s="135" t="s">
        <v>17</v>
      </c>
      <c r="G53" s="135" t="s">
        <v>119</v>
      </c>
      <c r="H53" s="135" t="s">
        <v>56</v>
      </c>
      <c r="I53" s="136" t="s">
        <v>259</v>
      </c>
      <c r="J53" s="145">
        <v>0.16666666666666666</v>
      </c>
      <c r="K53" s="138" t="e">
        <v>#VALUE!</v>
      </c>
      <c r="M53" s="99"/>
    </row>
    <row r="54" spans="1:13" ht="14.25" hidden="1" customHeight="1" x14ac:dyDescent="0.2">
      <c r="A54" s="68"/>
      <c r="B54" s="137" t="s">
        <v>197</v>
      </c>
      <c r="C54" s="132" t="s">
        <v>198</v>
      </c>
      <c r="D54" s="133"/>
      <c r="E54" s="134">
        <v>237</v>
      </c>
      <c r="F54" s="135" t="s">
        <v>17</v>
      </c>
      <c r="G54" s="135" t="s">
        <v>119</v>
      </c>
      <c r="H54" s="135" t="s">
        <v>56</v>
      </c>
      <c r="I54" s="136" t="s">
        <v>259</v>
      </c>
      <c r="J54" s="145">
        <v>0.16666666666666666</v>
      </c>
      <c r="K54" s="138" t="e">
        <v>#VALUE!</v>
      </c>
      <c r="M54" s="99"/>
    </row>
    <row r="55" spans="1:13" ht="13.9" hidden="1" customHeight="1" x14ac:dyDescent="0.2">
      <c r="A55" s="68"/>
      <c r="B55" s="137" t="s">
        <v>199</v>
      </c>
      <c r="C55" s="132" t="s">
        <v>200</v>
      </c>
      <c r="D55" s="133"/>
      <c r="E55" s="134">
        <v>239</v>
      </c>
      <c r="F55" s="135" t="s">
        <v>17</v>
      </c>
      <c r="G55" s="135" t="s">
        <v>119</v>
      </c>
      <c r="H55" s="135" t="s">
        <v>56</v>
      </c>
      <c r="I55" s="136" t="s">
        <v>259</v>
      </c>
      <c r="J55" s="145">
        <v>0.16666666666666666</v>
      </c>
      <c r="K55" s="138" t="e">
        <v>#VALUE!</v>
      </c>
      <c r="M55" s="99"/>
    </row>
    <row r="56" spans="1:13" ht="14.25" hidden="1" customHeight="1" x14ac:dyDescent="0.2">
      <c r="A56" s="68"/>
      <c r="B56" s="137" t="s">
        <v>429</v>
      </c>
      <c r="C56" s="132" t="s">
        <v>430</v>
      </c>
      <c r="D56" s="133" t="s">
        <v>184</v>
      </c>
      <c r="E56" s="134">
        <v>240</v>
      </c>
      <c r="F56" s="135" t="s">
        <v>17</v>
      </c>
      <c r="G56" s="135" t="s">
        <v>119</v>
      </c>
      <c r="H56" s="135" t="s">
        <v>56</v>
      </c>
      <c r="I56" s="138">
        <v>0.33333333333333331</v>
      </c>
      <c r="J56" s="145">
        <v>0.16666666666666666</v>
      </c>
      <c r="K56" s="138">
        <v>5.5555555555555601E-2</v>
      </c>
      <c r="M56" s="99"/>
    </row>
    <row r="57" spans="1:13" ht="14.25" hidden="1" customHeight="1" x14ac:dyDescent="0.2">
      <c r="A57" s="68"/>
      <c r="B57" s="137" t="s">
        <v>431</v>
      </c>
      <c r="C57" s="132" t="s">
        <v>432</v>
      </c>
      <c r="D57" s="133"/>
      <c r="E57" s="134">
        <v>242</v>
      </c>
      <c r="F57" s="135" t="s">
        <v>17</v>
      </c>
      <c r="G57" s="135" t="s">
        <v>119</v>
      </c>
      <c r="H57" s="135" t="s">
        <v>56</v>
      </c>
      <c r="I57" s="136" t="s">
        <v>259</v>
      </c>
      <c r="J57" s="145">
        <v>0.16666666666666666</v>
      </c>
      <c r="K57" s="138" t="e">
        <v>#VALUE!</v>
      </c>
      <c r="M57" s="99"/>
    </row>
    <row r="58" spans="1:13" ht="14.25" hidden="1" customHeight="1" x14ac:dyDescent="0.2">
      <c r="A58" s="68"/>
      <c r="B58" s="137" t="s">
        <v>433</v>
      </c>
      <c r="C58" s="132" t="s">
        <v>434</v>
      </c>
      <c r="D58" s="133" t="s">
        <v>184</v>
      </c>
      <c r="E58" s="134">
        <v>243</v>
      </c>
      <c r="F58" s="135" t="s">
        <v>17</v>
      </c>
      <c r="G58" s="135" t="s">
        <v>37</v>
      </c>
      <c r="H58" s="135" t="s">
        <v>56</v>
      </c>
      <c r="I58" s="138">
        <v>1</v>
      </c>
      <c r="J58" s="138">
        <v>0.33333333333333331</v>
      </c>
      <c r="K58" s="148">
        <v>0.33333333333333331</v>
      </c>
      <c r="M58" s="99"/>
    </row>
    <row r="59" spans="1:13" ht="14.25" hidden="1" customHeight="1" x14ac:dyDescent="0.2">
      <c r="A59" s="68"/>
      <c r="B59" s="137" t="s">
        <v>435</v>
      </c>
      <c r="C59" s="132" t="s">
        <v>436</v>
      </c>
      <c r="D59" s="133"/>
      <c r="E59" s="134">
        <v>244</v>
      </c>
      <c r="F59" s="135" t="s">
        <v>17</v>
      </c>
      <c r="G59" s="135" t="s">
        <v>37</v>
      </c>
      <c r="H59" s="135" t="s">
        <v>56</v>
      </c>
      <c r="I59" s="136" t="s">
        <v>259</v>
      </c>
      <c r="J59" s="138">
        <v>0.33333333333333331</v>
      </c>
      <c r="K59" s="138" t="e">
        <v>#VALUE!</v>
      </c>
      <c r="M59" s="99"/>
    </row>
    <row r="60" spans="1:13" ht="14.25" hidden="1" customHeight="1" x14ac:dyDescent="0.2">
      <c r="A60" s="68"/>
      <c r="B60" s="137" t="s">
        <v>437</v>
      </c>
      <c r="C60" s="132" t="s">
        <v>438</v>
      </c>
      <c r="D60" s="133"/>
      <c r="E60" s="134">
        <v>245</v>
      </c>
      <c r="F60" s="135" t="s">
        <v>17</v>
      </c>
      <c r="G60" s="135" t="s">
        <v>37</v>
      </c>
      <c r="H60" s="135" t="s">
        <v>56</v>
      </c>
      <c r="I60" s="136" t="s">
        <v>259</v>
      </c>
      <c r="J60" s="138">
        <v>0.33333333333333331</v>
      </c>
      <c r="K60" s="138" t="e">
        <v>#VALUE!</v>
      </c>
      <c r="M60" s="99"/>
    </row>
    <row r="61" spans="1:13" ht="14.25" hidden="1" customHeight="1" x14ac:dyDescent="0.2">
      <c r="A61" s="68"/>
      <c r="B61" s="137" t="s">
        <v>439</v>
      </c>
      <c r="C61" s="146" t="s">
        <v>440</v>
      </c>
      <c r="D61" s="133"/>
      <c r="E61" s="134">
        <v>246</v>
      </c>
      <c r="F61" s="135" t="s">
        <v>17</v>
      </c>
      <c r="G61" s="135" t="s">
        <v>37</v>
      </c>
      <c r="H61" s="135" t="s">
        <v>56</v>
      </c>
      <c r="I61" s="136" t="s">
        <v>259</v>
      </c>
      <c r="J61" s="138">
        <v>0.33333333333333331</v>
      </c>
      <c r="K61" s="135" t="e">
        <v>#VALUE!</v>
      </c>
      <c r="M61" s="99"/>
    </row>
    <row r="62" spans="1:13" ht="14.25" hidden="1" customHeight="1" x14ac:dyDescent="0.2">
      <c r="A62" s="68"/>
      <c r="B62" s="137" t="s">
        <v>441</v>
      </c>
      <c r="C62" s="132" t="s">
        <v>259</v>
      </c>
      <c r="D62" s="133"/>
      <c r="E62" s="134">
        <v>248</v>
      </c>
      <c r="F62" s="135" t="s">
        <v>17</v>
      </c>
      <c r="G62" s="135" t="s">
        <v>37</v>
      </c>
      <c r="H62" s="135" t="s">
        <v>56</v>
      </c>
      <c r="I62" s="136" t="s">
        <v>259</v>
      </c>
      <c r="J62" s="138">
        <v>0.33333333333333331</v>
      </c>
      <c r="K62" s="135" t="e">
        <v>#VALUE!</v>
      </c>
      <c r="M62" s="99"/>
    </row>
    <row r="63" spans="1:13" ht="14.25" hidden="1" customHeight="1" x14ac:dyDescent="0.2">
      <c r="A63" s="68"/>
      <c r="B63" s="137" t="s">
        <v>442</v>
      </c>
      <c r="C63" s="132" t="s">
        <v>201</v>
      </c>
      <c r="D63" s="133"/>
      <c r="E63" s="134">
        <v>249</v>
      </c>
      <c r="F63" s="135" t="s">
        <v>17</v>
      </c>
      <c r="G63" s="135" t="s">
        <v>37</v>
      </c>
      <c r="H63" s="135" t="s">
        <v>56</v>
      </c>
      <c r="I63" s="136" t="s">
        <v>259</v>
      </c>
      <c r="J63" s="138">
        <v>0.33333333333333331</v>
      </c>
      <c r="K63" s="138" t="e">
        <v>#VALUE!</v>
      </c>
      <c r="M63" s="99"/>
    </row>
    <row r="64" spans="1:13" ht="13.9" hidden="1" customHeight="1" x14ac:dyDescent="0.2">
      <c r="A64" s="68"/>
      <c r="B64" s="137" t="s">
        <v>443</v>
      </c>
      <c r="C64" s="132" t="s">
        <v>444</v>
      </c>
      <c r="D64" s="133"/>
      <c r="E64" s="134">
        <v>250</v>
      </c>
      <c r="F64" s="135" t="s">
        <v>17</v>
      </c>
      <c r="G64" s="135" t="s">
        <v>37</v>
      </c>
      <c r="H64" s="135" t="s">
        <v>56</v>
      </c>
      <c r="I64" s="136" t="s">
        <v>259</v>
      </c>
      <c r="J64" s="138">
        <v>0.33333333333333331</v>
      </c>
      <c r="K64" s="138" t="e">
        <v>#VALUE!</v>
      </c>
      <c r="M64" s="99"/>
    </row>
    <row r="65" spans="1:13" ht="14.25" hidden="1" customHeight="1" x14ac:dyDescent="0.2">
      <c r="A65" s="68"/>
      <c r="B65" s="137" t="s">
        <v>445</v>
      </c>
      <c r="C65" s="132" t="s">
        <v>446</v>
      </c>
      <c r="D65" s="133"/>
      <c r="E65" s="134">
        <v>251</v>
      </c>
      <c r="F65" s="135" t="s">
        <v>17</v>
      </c>
      <c r="G65" s="135" t="s">
        <v>37</v>
      </c>
      <c r="H65" s="135" t="s">
        <v>56</v>
      </c>
      <c r="I65" s="136" t="s">
        <v>259</v>
      </c>
      <c r="J65" s="138">
        <v>0.33333333333333331</v>
      </c>
      <c r="K65" s="138" t="e">
        <v>#VALUE!</v>
      </c>
      <c r="M65" s="99"/>
    </row>
    <row r="66" spans="1:13" ht="14.25" hidden="1" customHeight="1" x14ac:dyDescent="0.2">
      <c r="A66" s="68"/>
      <c r="B66" s="137" t="s">
        <v>447</v>
      </c>
      <c r="C66" s="132" t="s">
        <v>448</v>
      </c>
      <c r="D66" s="133"/>
      <c r="E66" s="134">
        <v>252</v>
      </c>
      <c r="F66" s="135" t="s">
        <v>17</v>
      </c>
      <c r="G66" s="135" t="s">
        <v>37</v>
      </c>
      <c r="H66" s="135" t="s">
        <v>56</v>
      </c>
      <c r="I66" s="136" t="s">
        <v>259</v>
      </c>
      <c r="J66" s="138">
        <v>0.33333333333333331</v>
      </c>
      <c r="K66" s="138" t="e">
        <v>#VALUE!</v>
      </c>
      <c r="M66" s="99"/>
    </row>
    <row r="67" spans="1:13" ht="14.25" hidden="1" customHeight="1" x14ac:dyDescent="0.2">
      <c r="A67" s="68"/>
      <c r="B67" s="137" t="s">
        <v>449</v>
      </c>
      <c r="C67" s="132" t="s">
        <v>202</v>
      </c>
      <c r="D67" s="133" t="s">
        <v>184</v>
      </c>
      <c r="E67" s="134">
        <v>253</v>
      </c>
      <c r="F67" s="135" t="s">
        <v>17</v>
      </c>
      <c r="G67" s="135" t="s">
        <v>37</v>
      </c>
      <c r="H67" s="135" t="s">
        <v>56</v>
      </c>
      <c r="I67" s="136">
        <v>0</v>
      </c>
      <c r="J67" s="138">
        <v>0.33333333333333331</v>
      </c>
      <c r="K67" s="138">
        <v>0</v>
      </c>
      <c r="M67" s="99"/>
    </row>
    <row r="68" spans="1:13" ht="14.25" hidden="1" customHeight="1" x14ac:dyDescent="0.2">
      <c r="A68" s="68"/>
      <c r="B68" s="137" t="s">
        <v>450</v>
      </c>
      <c r="C68" s="132" t="s">
        <v>549</v>
      </c>
      <c r="D68" s="133"/>
      <c r="E68" s="134">
        <v>254</v>
      </c>
      <c r="F68" s="135" t="s">
        <v>17</v>
      </c>
      <c r="G68" s="135" t="s">
        <v>37</v>
      </c>
      <c r="H68" s="135" t="s">
        <v>56</v>
      </c>
      <c r="I68" s="136" t="s">
        <v>259</v>
      </c>
      <c r="J68" s="138">
        <v>0.33333333333333331</v>
      </c>
      <c r="K68" s="138" t="e">
        <v>#VALUE!</v>
      </c>
      <c r="M68" s="99"/>
    </row>
    <row r="69" spans="1:13" ht="14.25" hidden="1" customHeight="1" x14ac:dyDescent="0.2">
      <c r="A69" s="68"/>
      <c r="B69" s="137" t="s">
        <v>451</v>
      </c>
      <c r="C69" s="132" t="s">
        <v>550</v>
      </c>
      <c r="D69" s="133"/>
      <c r="E69" s="134">
        <v>255</v>
      </c>
      <c r="F69" s="135" t="s">
        <v>17</v>
      </c>
      <c r="G69" s="135" t="s">
        <v>37</v>
      </c>
      <c r="H69" s="135" t="s">
        <v>56</v>
      </c>
      <c r="I69" s="136" t="s">
        <v>259</v>
      </c>
      <c r="J69" s="138">
        <v>0.33333333333333331</v>
      </c>
      <c r="K69" s="138" t="e">
        <v>#VALUE!</v>
      </c>
      <c r="M69" s="99"/>
    </row>
    <row r="70" spans="1:13" ht="14.25" hidden="1" customHeight="1" x14ac:dyDescent="0.2">
      <c r="A70" s="68"/>
      <c r="B70" s="137" t="s">
        <v>452</v>
      </c>
      <c r="C70" s="132" t="s">
        <v>551</v>
      </c>
      <c r="D70" s="133"/>
      <c r="E70" s="134">
        <v>256</v>
      </c>
      <c r="F70" s="135" t="s">
        <v>17</v>
      </c>
      <c r="G70" s="135" t="s">
        <v>37</v>
      </c>
      <c r="H70" s="135" t="s">
        <v>56</v>
      </c>
      <c r="I70" s="136" t="s">
        <v>259</v>
      </c>
      <c r="J70" s="138">
        <v>0.33333333333333331</v>
      </c>
      <c r="K70" s="138" t="e">
        <v>#VALUE!</v>
      </c>
      <c r="M70" s="99"/>
    </row>
    <row r="71" spans="1:13" ht="14.25" hidden="1" customHeight="1" x14ac:dyDescent="0.2">
      <c r="A71" s="68"/>
      <c r="B71" s="137" t="s">
        <v>453</v>
      </c>
      <c r="C71" s="132" t="s">
        <v>552</v>
      </c>
      <c r="D71" s="133"/>
      <c r="E71" s="134">
        <v>257</v>
      </c>
      <c r="F71" s="135" t="s">
        <v>17</v>
      </c>
      <c r="G71" s="135" t="s">
        <v>37</v>
      </c>
      <c r="H71" s="135" t="s">
        <v>56</v>
      </c>
      <c r="I71" s="136" t="s">
        <v>259</v>
      </c>
      <c r="J71" s="138">
        <v>0.33333333333333331</v>
      </c>
      <c r="K71" s="138" t="e">
        <v>#VALUE!</v>
      </c>
      <c r="M71" s="99"/>
    </row>
    <row r="72" spans="1:13" ht="14.25" hidden="1" customHeight="1" x14ac:dyDescent="0.2">
      <c r="A72" s="68"/>
      <c r="B72" s="137" t="s">
        <v>454</v>
      </c>
      <c r="C72" s="132" t="s">
        <v>553</v>
      </c>
      <c r="D72" s="133"/>
      <c r="E72" s="134">
        <v>258</v>
      </c>
      <c r="F72" s="135" t="s">
        <v>17</v>
      </c>
      <c r="G72" s="135" t="s">
        <v>37</v>
      </c>
      <c r="H72" s="135" t="s">
        <v>56</v>
      </c>
      <c r="I72" s="136" t="s">
        <v>259</v>
      </c>
      <c r="J72" s="138">
        <v>0.33333333333333331</v>
      </c>
      <c r="K72" s="138" t="e">
        <v>#VALUE!</v>
      </c>
      <c r="M72" s="99"/>
    </row>
    <row r="73" spans="1:13" ht="14.25" hidden="1" customHeight="1" x14ac:dyDescent="0.2">
      <c r="A73" s="68"/>
      <c r="B73" s="137" t="s">
        <v>455</v>
      </c>
      <c r="C73" s="132" t="s">
        <v>554</v>
      </c>
      <c r="D73" s="133"/>
      <c r="E73" s="134">
        <v>259</v>
      </c>
      <c r="F73" s="135" t="s">
        <v>17</v>
      </c>
      <c r="G73" s="135" t="s">
        <v>37</v>
      </c>
      <c r="H73" s="135" t="s">
        <v>56</v>
      </c>
      <c r="I73" s="136" t="s">
        <v>259</v>
      </c>
      <c r="J73" s="138">
        <v>0.33333333333333331</v>
      </c>
      <c r="K73" s="138" t="e">
        <v>#VALUE!</v>
      </c>
      <c r="M73" s="99"/>
    </row>
    <row r="74" spans="1:13" ht="14.25" hidden="1" customHeight="1" x14ac:dyDescent="0.2">
      <c r="A74" s="68"/>
      <c r="B74" s="137" t="s">
        <v>456</v>
      </c>
      <c r="C74" s="132" t="s">
        <v>555</v>
      </c>
      <c r="D74" s="133"/>
      <c r="E74" s="134">
        <v>260</v>
      </c>
      <c r="F74" s="135" t="s">
        <v>17</v>
      </c>
      <c r="G74" s="135" t="s">
        <v>37</v>
      </c>
      <c r="H74" s="135" t="s">
        <v>56</v>
      </c>
      <c r="I74" s="136" t="s">
        <v>259</v>
      </c>
      <c r="J74" s="138">
        <v>0.33333333333333331</v>
      </c>
      <c r="K74" s="138" t="e">
        <v>#VALUE!</v>
      </c>
      <c r="M74" s="99"/>
    </row>
    <row r="75" spans="1:13" ht="14.25" hidden="1" customHeight="1" x14ac:dyDescent="0.2">
      <c r="A75" s="68"/>
      <c r="B75" s="137" t="s">
        <v>457</v>
      </c>
      <c r="C75" s="132" t="s">
        <v>556</v>
      </c>
      <c r="D75" s="133"/>
      <c r="E75" s="134">
        <v>261</v>
      </c>
      <c r="F75" s="135" t="s">
        <v>17</v>
      </c>
      <c r="G75" s="135" t="s">
        <v>37</v>
      </c>
      <c r="H75" s="135" t="s">
        <v>56</v>
      </c>
      <c r="I75" s="136" t="s">
        <v>259</v>
      </c>
      <c r="J75" s="138">
        <v>0.33333333333333331</v>
      </c>
      <c r="K75" s="138" t="e">
        <v>#VALUE!</v>
      </c>
      <c r="M75" s="99"/>
    </row>
    <row r="76" spans="1:13" ht="14.25" hidden="1" customHeight="1" x14ac:dyDescent="0.2">
      <c r="A76" s="68"/>
      <c r="B76" s="137" t="s">
        <v>458</v>
      </c>
      <c r="C76" s="132" t="s">
        <v>557</v>
      </c>
      <c r="D76" s="133"/>
      <c r="E76" s="134">
        <v>262</v>
      </c>
      <c r="F76" s="135" t="s">
        <v>17</v>
      </c>
      <c r="G76" s="135" t="s">
        <v>37</v>
      </c>
      <c r="H76" s="135" t="s">
        <v>56</v>
      </c>
      <c r="I76" s="136" t="s">
        <v>259</v>
      </c>
      <c r="J76" s="138">
        <v>0.33333333333333331</v>
      </c>
      <c r="K76" s="138" t="e">
        <v>#VALUE!</v>
      </c>
      <c r="M76" s="99"/>
    </row>
    <row r="77" spans="1:13" ht="14.25" hidden="1" customHeight="1" x14ac:dyDescent="0.2">
      <c r="A77" s="68"/>
      <c r="B77" s="144" t="s">
        <v>203</v>
      </c>
      <c r="C77" s="132" t="s">
        <v>204</v>
      </c>
      <c r="D77" s="133" t="s">
        <v>184</v>
      </c>
      <c r="E77" s="134">
        <v>264</v>
      </c>
      <c r="F77" s="135" t="s">
        <v>17</v>
      </c>
      <c r="G77" s="135" t="s">
        <v>37</v>
      </c>
      <c r="H77" s="135" t="s">
        <v>56</v>
      </c>
      <c r="I77" s="136" t="s">
        <v>259</v>
      </c>
      <c r="J77" s="138">
        <v>0.33333333333333331</v>
      </c>
      <c r="K77" s="138" t="e">
        <v>#VALUE!</v>
      </c>
      <c r="M77" s="99"/>
    </row>
    <row r="78" spans="1:13" ht="14.25" hidden="1" customHeight="1" x14ac:dyDescent="0.2">
      <c r="A78" s="68"/>
      <c r="B78" s="144" t="s">
        <v>205</v>
      </c>
      <c r="C78" s="132" t="s">
        <v>206</v>
      </c>
      <c r="D78" s="133" t="s">
        <v>184</v>
      </c>
      <c r="E78" s="134">
        <v>315</v>
      </c>
      <c r="F78" s="135" t="s">
        <v>17</v>
      </c>
      <c r="G78" s="135" t="s">
        <v>207</v>
      </c>
      <c r="H78" s="135" t="s">
        <v>56</v>
      </c>
      <c r="I78" s="136">
        <v>0.5</v>
      </c>
      <c r="J78" s="138">
        <v>0.33333333333333331</v>
      </c>
      <c r="K78" s="138">
        <v>0.16666666666666666</v>
      </c>
      <c r="M78" s="99"/>
    </row>
    <row r="79" spans="1:13" ht="14.25" hidden="1" customHeight="1" x14ac:dyDescent="0.2">
      <c r="A79" s="68"/>
      <c r="B79" s="144" t="s">
        <v>208</v>
      </c>
      <c r="C79" s="132" t="s">
        <v>209</v>
      </c>
      <c r="D79" s="133" t="s">
        <v>184</v>
      </c>
      <c r="E79" s="134">
        <v>325</v>
      </c>
      <c r="F79" s="135" t="s">
        <v>17</v>
      </c>
      <c r="G79" s="135" t="s">
        <v>207</v>
      </c>
      <c r="H79" s="135" t="s">
        <v>56</v>
      </c>
      <c r="I79" s="136">
        <v>0.5</v>
      </c>
      <c r="J79" s="138">
        <v>0.33333333333333331</v>
      </c>
      <c r="K79" s="138">
        <v>0.16666666666666666</v>
      </c>
      <c r="M79" s="99"/>
    </row>
    <row r="80" spans="1:13" ht="14.25" hidden="1" customHeight="1" x14ac:dyDescent="0.2">
      <c r="A80" s="68"/>
      <c r="B80" s="144" t="s">
        <v>459</v>
      </c>
      <c r="C80" s="132" t="s">
        <v>460</v>
      </c>
      <c r="D80" s="133"/>
      <c r="E80" s="134">
        <v>326</v>
      </c>
      <c r="F80" s="135" t="s">
        <v>17</v>
      </c>
      <c r="G80" s="135" t="s">
        <v>207</v>
      </c>
      <c r="H80" s="135" t="s">
        <v>56</v>
      </c>
      <c r="I80" s="136" t="s">
        <v>259</v>
      </c>
      <c r="J80" s="138">
        <v>0.33333333333333331</v>
      </c>
      <c r="K80" s="138" t="e">
        <v>#VALUE!</v>
      </c>
      <c r="M80" s="99"/>
    </row>
    <row r="81" spans="1:13" ht="14.25" hidden="1" customHeight="1" x14ac:dyDescent="0.2">
      <c r="A81" s="68"/>
      <c r="B81" s="144" t="s">
        <v>210</v>
      </c>
      <c r="C81" s="132" t="s">
        <v>211</v>
      </c>
      <c r="D81" s="133"/>
      <c r="E81" s="134">
        <v>327</v>
      </c>
      <c r="F81" s="135" t="s">
        <v>17</v>
      </c>
      <c r="G81" s="135" t="s">
        <v>207</v>
      </c>
      <c r="H81" s="135" t="s">
        <v>56</v>
      </c>
      <c r="I81" s="136" t="s">
        <v>259</v>
      </c>
      <c r="J81" s="138">
        <v>0.33333333333333331</v>
      </c>
      <c r="K81" s="138" t="e">
        <v>#VALUE!</v>
      </c>
      <c r="M81" s="99"/>
    </row>
    <row r="82" spans="1:13" ht="14.25" hidden="1" customHeight="1" x14ac:dyDescent="0.2">
      <c r="A82" s="68"/>
      <c r="B82" s="144" t="s">
        <v>461</v>
      </c>
      <c r="C82" s="132" t="s">
        <v>462</v>
      </c>
      <c r="D82" s="133"/>
      <c r="E82" s="134">
        <v>328</v>
      </c>
      <c r="F82" s="135" t="s">
        <v>17</v>
      </c>
      <c r="G82" s="135" t="s">
        <v>207</v>
      </c>
      <c r="H82" s="135" t="s">
        <v>56</v>
      </c>
      <c r="I82" s="136" t="s">
        <v>259</v>
      </c>
      <c r="J82" s="138">
        <v>0.33333333333333331</v>
      </c>
      <c r="K82" s="138" t="e">
        <v>#VALUE!</v>
      </c>
      <c r="M82" s="99"/>
    </row>
    <row r="83" spans="1:13" ht="14.25" hidden="1" customHeight="1" x14ac:dyDescent="0.2">
      <c r="A83" s="68"/>
      <c r="B83" s="144" t="s">
        <v>463</v>
      </c>
      <c r="C83" s="132" t="s">
        <v>464</v>
      </c>
      <c r="D83" s="133"/>
      <c r="E83" s="134">
        <v>330</v>
      </c>
      <c r="F83" s="135" t="s">
        <v>17</v>
      </c>
      <c r="G83" s="135" t="s">
        <v>207</v>
      </c>
      <c r="H83" s="135" t="s">
        <v>56</v>
      </c>
      <c r="I83" s="136" t="s">
        <v>259</v>
      </c>
      <c r="J83" s="138">
        <v>0.33333333333333331</v>
      </c>
      <c r="K83" s="138" t="e">
        <v>#VALUE!</v>
      </c>
      <c r="M83" s="99"/>
    </row>
    <row r="84" spans="1:13" ht="14.25" hidden="1" customHeight="1" x14ac:dyDescent="0.2">
      <c r="A84" s="68"/>
      <c r="B84" s="144" t="s">
        <v>465</v>
      </c>
      <c r="C84" s="132" t="s">
        <v>466</v>
      </c>
      <c r="D84" s="133"/>
      <c r="E84" s="134">
        <v>332</v>
      </c>
      <c r="F84" s="135" t="s">
        <v>17</v>
      </c>
      <c r="G84" s="135" t="s">
        <v>207</v>
      </c>
      <c r="H84" s="135" t="s">
        <v>56</v>
      </c>
      <c r="I84" s="136" t="s">
        <v>259</v>
      </c>
      <c r="J84" s="138">
        <v>0.33333333333333331</v>
      </c>
      <c r="K84" s="138" t="e">
        <v>#VALUE!</v>
      </c>
      <c r="M84" s="99"/>
    </row>
    <row r="85" spans="1:13" ht="13.9" hidden="1" customHeight="1" x14ac:dyDescent="0.2">
      <c r="A85" s="68"/>
      <c r="B85" s="144" t="s">
        <v>467</v>
      </c>
      <c r="C85" s="132" t="s">
        <v>468</v>
      </c>
      <c r="D85" s="133" t="s">
        <v>184</v>
      </c>
      <c r="E85" s="134">
        <v>333</v>
      </c>
      <c r="F85" s="135" t="s">
        <v>17</v>
      </c>
      <c r="G85" s="135" t="s">
        <v>207</v>
      </c>
      <c r="H85" s="135" t="s">
        <v>56</v>
      </c>
      <c r="I85" s="136">
        <v>0.5</v>
      </c>
      <c r="J85" s="138">
        <v>0.33333333333333331</v>
      </c>
      <c r="K85" s="138">
        <f>+I85*J85</f>
        <v>0.16666666666666666</v>
      </c>
      <c r="M85" s="99"/>
    </row>
    <row r="86" spans="1:13" ht="14.25" hidden="1" customHeight="1" x14ac:dyDescent="0.2">
      <c r="A86" s="68"/>
      <c r="B86" s="144" t="s">
        <v>212</v>
      </c>
      <c r="C86" s="132" t="s">
        <v>213</v>
      </c>
      <c r="D86" s="133"/>
      <c r="E86" s="134">
        <v>334</v>
      </c>
      <c r="F86" s="135" t="s">
        <v>17</v>
      </c>
      <c r="G86" s="135" t="s">
        <v>207</v>
      </c>
      <c r="H86" s="135" t="s">
        <v>56</v>
      </c>
      <c r="I86" s="136" t="s">
        <v>259</v>
      </c>
      <c r="J86" s="138">
        <v>0.33333333333333331</v>
      </c>
      <c r="K86" s="138" t="e">
        <v>#VALUE!</v>
      </c>
      <c r="M86" s="99"/>
    </row>
    <row r="87" spans="1:13" ht="14.25" hidden="1" customHeight="1" x14ac:dyDescent="0.2">
      <c r="A87" s="68"/>
      <c r="B87" s="144" t="s">
        <v>469</v>
      </c>
      <c r="C87" s="132" t="s">
        <v>470</v>
      </c>
      <c r="D87" s="133"/>
      <c r="E87" s="134">
        <v>337</v>
      </c>
      <c r="F87" s="135" t="s">
        <v>17</v>
      </c>
      <c r="G87" s="135" t="s">
        <v>207</v>
      </c>
      <c r="H87" s="135" t="s">
        <v>56</v>
      </c>
      <c r="I87" s="136" t="s">
        <v>259</v>
      </c>
      <c r="J87" s="138">
        <v>0.33333333333333331</v>
      </c>
      <c r="K87" s="138" t="e">
        <v>#VALUE!</v>
      </c>
      <c r="M87" s="99"/>
    </row>
    <row r="88" spans="1:13" ht="14.25" hidden="1" customHeight="1" x14ac:dyDescent="0.2">
      <c r="A88" s="68"/>
      <c r="B88" s="144" t="s">
        <v>471</v>
      </c>
      <c r="C88" s="132" t="s">
        <v>472</v>
      </c>
      <c r="D88" s="133"/>
      <c r="E88" s="134">
        <v>340</v>
      </c>
      <c r="F88" s="135" t="s">
        <v>17</v>
      </c>
      <c r="G88" s="135" t="s">
        <v>207</v>
      </c>
      <c r="H88" s="135" t="s">
        <v>56</v>
      </c>
      <c r="I88" s="136" t="s">
        <v>259</v>
      </c>
      <c r="J88" s="138">
        <v>0.33333333333333331</v>
      </c>
      <c r="K88" s="138" t="e">
        <v>#VALUE!</v>
      </c>
      <c r="M88" s="99"/>
    </row>
    <row r="89" spans="1:13" ht="14.25" hidden="1" customHeight="1" x14ac:dyDescent="0.2">
      <c r="A89" s="68"/>
      <c r="B89" s="144" t="s">
        <v>473</v>
      </c>
      <c r="C89" s="132" t="s">
        <v>474</v>
      </c>
      <c r="D89" s="133"/>
      <c r="E89" s="134">
        <v>343</v>
      </c>
      <c r="F89" s="135" t="s">
        <v>17</v>
      </c>
      <c r="G89" s="135" t="s">
        <v>207</v>
      </c>
      <c r="H89" s="135" t="s">
        <v>56</v>
      </c>
      <c r="I89" s="136" t="s">
        <v>259</v>
      </c>
      <c r="J89" s="138">
        <v>0.33333333333333331</v>
      </c>
      <c r="K89" s="138" t="e">
        <v>#VALUE!</v>
      </c>
      <c r="M89" s="99"/>
    </row>
    <row r="90" spans="1:13" ht="14.25" hidden="1" customHeight="1" x14ac:dyDescent="0.2">
      <c r="A90" s="68"/>
      <c r="B90" s="144" t="s">
        <v>558</v>
      </c>
      <c r="C90" s="147" t="s">
        <v>546</v>
      </c>
      <c r="D90" s="133"/>
      <c r="E90" s="134">
        <v>351</v>
      </c>
      <c r="F90" s="135" t="s">
        <v>17</v>
      </c>
      <c r="G90" s="135" t="s">
        <v>207</v>
      </c>
      <c r="H90" s="135" t="s">
        <v>56</v>
      </c>
      <c r="I90" s="136" t="s">
        <v>259</v>
      </c>
      <c r="J90" s="138">
        <v>0.33333333333333331</v>
      </c>
      <c r="K90" s="138" t="e">
        <v>#VALUE!</v>
      </c>
      <c r="M90" s="99"/>
    </row>
    <row r="91" spans="1:13" ht="14.25" hidden="1" customHeight="1" x14ac:dyDescent="0.2">
      <c r="A91" s="68"/>
      <c r="B91" s="144" t="s">
        <v>559</v>
      </c>
      <c r="C91" s="147" t="s">
        <v>547</v>
      </c>
      <c r="D91" s="133"/>
      <c r="E91" s="134">
        <v>352</v>
      </c>
      <c r="F91" s="135" t="s">
        <v>17</v>
      </c>
      <c r="G91" s="135" t="s">
        <v>207</v>
      </c>
      <c r="H91" s="135" t="s">
        <v>56</v>
      </c>
      <c r="I91" s="136" t="s">
        <v>259</v>
      </c>
      <c r="J91" s="138">
        <v>0.33333333333333331</v>
      </c>
      <c r="K91" s="138" t="e">
        <v>#VALUE!</v>
      </c>
      <c r="M91" s="99"/>
    </row>
    <row r="92" spans="1:13" ht="14.25" hidden="1" customHeight="1" x14ac:dyDescent="0.2">
      <c r="A92" s="68"/>
      <c r="B92" s="144" t="s">
        <v>560</v>
      </c>
      <c r="C92" s="147" t="s">
        <v>542</v>
      </c>
      <c r="D92" s="133"/>
      <c r="E92" s="134">
        <v>353</v>
      </c>
      <c r="F92" s="135" t="s">
        <v>17</v>
      </c>
      <c r="G92" s="135" t="s">
        <v>207</v>
      </c>
      <c r="H92" s="135" t="s">
        <v>56</v>
      </c>
      <c r="I92" s="136" t="s">
        <v>259</v>
      </c>
      <c r="J92" s="138">
        <v>0.33333333333333331</v>
      </c>
      <c r="K92" s="138" t="e">
        <v>#VALUE!</v>
      </c>
      <c r="M92" s="99"/>
    </row>
    <row r="93" spans="1:13" ht="14.25" hidden="1" customHeight="1" x14ac:dyDescent="0.2">
      <c r="A93" s="68"/>
      <c r="B93" s="144" t="s">
        <v>561</v>
      </c>
      <c r="C93" s="147" t="s">
        <v>543</v>
      </c>
      <c r="D93" s="133"/>
      <c r="E93" s="134">
        <v>354</v>
      </c>
      <c r="F93" s="135" t="s">
        <v>17</v>
      </c>
      <c r="G93" s="135" t="s">
        <v>207</v>
      </c>
      <c r="H93" s="135" t="s">
        <v>56</v>
      </c>
      <c r="I93" s="136" t="s">
        <v>259</v>
      </c>
      <c r="J93" s="138">
        <v>0.33333333333333331</v>
      </c>
      <c r="K93" s="138" t="e">
        <v>#VALUE!</v>
      </c>
      <c r="M93" s="99"/>
    </row>
    <row r="94" spans="1:13" ht="14.25" hidden="1" customHeight="1" x14ac:dyDescent="0.2">
      <c r="A94" s="68"/>
      <c r="B94" s="144" t="s">
        <v>562</v>
      </c>
      <c r="C94" s="147" t="s">
        <v>544</v>
      </c>
      <c r="D94" s="133"/>
      <c r="E94" s="134">
        <v>355</v>
      </c>
      <c r="F94" s="135" t="s">
        <v>17</v>
      </c>
      <c r="G94" s="135" t="s">
        <v>207</v>
      </c>
      <c r="H94" s="135" t="s">
        <v>56</v>
      </c>
      <c r="I94" s="136" t="s">
        <v>259</v>
      </c>
      <c r="J94" s="138">
        <v>0.33333333333333331</v>
      </c>
      <c r="K94" s="138" t="e">
        <v>#VALUE!</v>
      </c>
      <c r="M94" s="99"/>
    </row>
    <row r="95" spans="1:13" ht="14.25" hidden="1" customHeight="1" x14ac:dyDescent="0.2">
      <c r="A95" s="68"/>
      <c r="B95" s="144" t="s">
        <v>563</v>
      </c>
      <c r="C95" s="147" t="s">
        <v>545</v>
      </c>
      <c r="D95" s="133" t="s">
        <v>184</v>
      </c>
      <c r="E95" s="134">
        <v>356</v>
      </c>
      <c r="F95" s="135" t="s">
        <v>17</v>
      </c>
      <c r="G95" s="135" t="s">
        <v>207</v>
      </c>
      <c r="H95" s="135" t="s">
        <v>56</v>
      </c>
      <c r="I95" s="136">
        <v>0</v>
      </c>
      <c r="J95" s="138">
        <v>0.33333333333333331</v>
      </c>
      <c r="K95" s="138">
        <v>0</v>
      </c>
      <c r="M95" s="99"/>
    </row>
    <row r="96" spans="1:13" ht="14.25" customHeight="1" x14ac:dyDescent="0.2">
      <c r="A96" s="68"/>
      <c r="C96" s="11"/>
      <c r="D96" s="11"/>
      <c r="E96" s="11"/>
      <c r="J96" s="14"/>
      <c r="K96" s="130"/>
      <c r="M96" s="99"/>
    </row>
    <row r="97" spans="1:13" ht="14.25" customHeight="1" x14ac:dyDescent="0.2">
      <c r="A97" s="68"/>
      <c r="B97" s="6" t="s">
        <v>498</v>
      </c>
      <c r="D97" s="70"/>
      <c r="E97" s="13"/>
      <c r="J97" s="14"/>
      <c r="K97" s="14"/>
      <c r="M97" s="99"/>
    </row>
    <row r="98" spans="1:13" ht="14.25" customHeight="1" thickBot="1" x14ac:dyDescent="0.25">
      <c r="A98" s="68"/>
      <c r="B98" s="11"/>
      <c r="C98" s="11"/>
      <c r="D98" s="70"/>
      <c r="E98" s="13"/>
      <c r="J98" s="14"/>
      <c r="K98" s="14"/>
      <c r="M98" s="99"/>
    </row>
    <row r="99" spans="1:13" ht="45.75" customHeight="1" thickBot="1" x14ac:dyDescent="0.25">
      <c r="A99" s="68"/>
      <c r="C99" s="15" t="s">
        <v>214</v>
      </c>
      <c r="D99" s="16" t="s">
        <v>512</v>
      </c>
      <c r="E99" s="16" t="s">
        <v>68</v>
      </c>
      <c r="F99" s="18" t="s">
        <v>513</v>
      </c>
      <c r="M99" s="99"/>
    </row>
    <row r="100" spans="1:13" ht="26.25" customHeight="1" x14ac:dyDescent="0.2">
      <c r="A100" s="68"/>
      <c r="C100" s="28" t="s">
        <v>215</v>
      </c>
      <c r="D100" s="102">
        <f>I12+I18+I24+I30+I36</f>
        <v>0</v>
      </c>
      <c r="E100" s="102">
        <f t="shared" ref="E100:E105" si="0">1/6</f>
        <v>0.16666666666666666</v>
      </c>
      <c r="F100" s="103">
        <f t="shared" ref="F100:F105" si="1">E100*D100</f>
        <v>0</v>
      </c>
      <c r="M100" s="99"/>
    </row>
    <row r="101" spans="1:13" ht="26.25" customHeight="1" x14ac:dyDescent="0.2">
      <c r="A101" s="68"/>
      <c r="C101" s="28" t="s">
        <v>216</v>
      </c>
      <c r="D101" s="102">
        <f>I13+I19+I25+I31+I37</f>
        <v>0</v>
      </c>
      <c r="E101" s="102">
        <f t="shared" si="0"/>
        <v>0.16666666666666666</v>
      </c>
      <c r="F101" s="103">
        <f t="shared" si="1"/>
        <v>0</v>
      </c>
      <c r="M101" s="99"/>
    </row>
    <row r="102" spans="1:13" ht="31.5" x14ac:dyDescent="0.2">
      <c r="A102" s="68"/>
      <c r="C102" s="28" t="s">
        <v>217</v>
      </c>
      <c r="D102" s="102">
        <f>I14+I15+I16+I20+I21+I22+I26+I27+I28+I32+I33+I34+I38+I39+I40</f>
        <v>0</v>
      </c>
      <c r="E102" s="102">
        <f t="shared" si="0"/>
        <v>0.16666666666666666</v>
      </c>
      <c r="F102" s="103">
        <f t="shared" si="1"/>
        <v>0</v>
      </c>
      <c r="M102" s="99"/>
    </row>
    <row r="103" spans="1:13" ht="26.25" customHeight="1" x14ac:dyDescent="0.2">
      <c r="A103" s="68"/>
      <c r="C103" s="28" t="s">
        <v>218</v>
      </c>
      <c r="D103" s="102">
        <f>I17+I23+I29+I35+I41</f>
        <v>0</v>
      </c>
      <c r="E103" s="102">
        <f t="shared" si="0"/>
        <v>0.16666666666666666</v>
      </c>
      <c r="F103" s="103">
        <f t="shared" si="1"/>
        <v>0</v>
      </c>
      <c r="M103" s="99"/>
    </row>
    <row r="104" spans="1:13" ht="26.25" customHeight="1" x14ac:dyDescent="0.2">
      <c r="A104" s="68"/>
      <c r="C104" s="28" t="s">
        <v>219</v>
      </c>
      <c r="D104" s="102">
        <f>SUM(I42:I46)</f>
        <v>1</v>
      </c>
      <c r="E104" s="102">
        <f t="shared" si="0"/>
        <v>0.16666666666666666</v>
      </c>
      <c r="F104" s="103">
        <f t="shared" si="1"/>
        <v>0.16666666666666666</v>
      </c>
      <c r="M104" s="99"/>
    </row>
    <row r="105" spans="1:13" ht="26.25" customHeight="1" thickBot="1" x14ac:dyDescent="0.25">
      <c r="A105" s="68"/>
      <c r="C105" s="19" t="s">
        <v>220</v>
      </c>
      <c r="D105" s="10">
        <f>SUM(I47:I57)</f>
        <v>1</v>
      </c>
      <c r="E105" s="102">
        <f t="shared" si="0"/>
        <v>0.16666666666666666</v>
      </c>
      <c r="F105" s="103">
        <f t="shared" si="1"/>
        <v>0.16666666666666666</v>
      </c>
      <c r="M105" s="99"/>
    </row>
    <row r="106" spans="1:13" ht="26.25" customHeight="1" thickBot="1" x14ac:dyDescent="0.25">
      <c r="A106" s="68"/>
      <c r="C106" s="200" t="s">
        <v>73</v>
      </c>
      <c r="D106" s="207"/>
      <c r="E106" s="208"/>
      <c r="F106" s="25">
        <f>SUM(F100:F105)</f>
        <v>0.33333333333333331</v>
      </c>
      <c r="M106" s="99"/>
    </row>
    <row r="107" spans="1:13" ht="14.25" customHeight="1" x14ac:dyDescent="0.2">
      <c r="A107" s="68"/>
      <c r="M107" s="99"/>
    </row>
    <row r="108" spans="1:13" ht="14.25" customHeight="1" x14ac:dyDescent="0.2">
      <c r="A108" s="68"/>
      <c r="M108" s="99"/>
    </row>
    <row r="109" spans="1:13" ht="14.25" customHeight="1" thickBot="1" x14ac:dyDescent="0.25">
      <c r="A109" s="68"/>
      <c r="M109" s="99"/>
    </row>
    <row r="110" spans="1:13" ht="33.75" customHeight="1" thickBot="1" x14ac:dyDescent="0.25">
      <c r="A110" s="68"/>
      <c r="C110" s="27" t="s">
        <v>221</v>
      </c>
      <c r="D110" s="72" t="s">
        <v>512</v>
      </c>
      <c r="E110" s="72" t="s">
        <v>68</v>
      </c>
      <c r="F110" s="73" t="s">
        <v>516</v>
      </c>
      <c r="M110" s="99"/>
    </row>
    <row r="111" spans="1:13" ht="36.75" customHeight="1" x14ac:dyDescent="0.2">
      <c r="A111" s="68"/>
      <c r="C111" s="28" t="s">
        <v>222</v>
      </c>
      <c r="D111" s="102">
        <f>SUM(I58:I63)</f>
        <v>1</v>
      </c>
      <c r="E111" s="102">
        <f t="shared" ref="E111:E113" si="2">1/3</f>
        <v>0.33333333333333331</v>
      </c>
      <c r="F111" s="103">
        <f t="shared" ref="F111:F113" si="3">E111*D111</f>
        <v>0.33333333333333331</v>
      </c>
      <c r="M111" s="99"/>
    </row>
    <row r="112" spans="1:13" ht="33.75" customHeight="1" x14ac:dyDescent="0.2">
      <c r="A112" s="68"/>
      <c r="C112" s="28" t="s">
        <v>223</v>
      </c>
      <c r="D112" s="102">
        <f>SUM(I64:I67)</f>
        <v>0</v>
      </c>
      <c r="E112" s="102">
        <f t="shared" si="2"/>
        <v>0.33333333333333331</v>
      </c>
      <c r="F112" s="103">
        <f t="shared" si="3"/>
        <v>0</v>
      </c>
      <c r="M112" s="99"/>
    </row>
    <row r="113" spans="1:13" ht="36.75" customHeight="1" thickBot="1" x14ac:dyDescent="0.25">
      <c r="A113" s="68"/>
      <c r="C113" s="28" t="s">
        <v>536</v>
      </c>
      <c r="D113" s="102">
        <f>SUM(I68:I77)</f>
        <v>0</v>
      </c>
      <c r="E113" s="102">
        <f t="shared" si="2"/>
        <v>0.33333333333333331</v>
      </c>
      <c r="F113" s="103">
        <f t="shared" si="3"/>
        <v>0</v>
      </c>
      <c r="M113" s="99"/>
    </row>
    <row r="114" spans="1:13" ht="27" customHeight="1" thickBot="1" x14ac:dyDescent="0.25">
      <c r="A114" s="68"/>
      <c r="C114" s="194" t="s">
        <v>73</v>
      </c>
      <c r="D114" s="207"/>
      <c r="E114" s="208"/>
      <c r="F114" s="31">
        <f>SUM(F111:F113)</f>
        <v>0.33333333333333331</v>
      </c>
      <c r="M114" s="99"/>
    </row>
    <row r="115" spans="1:13" ht="27" customHeight="1" x14ac:dyDescent="0.2">
      <c r="A115" s="68"/>
      <c r="M115" s="99"/>
    </row>
    <row r="116" spans="1:13" ht="27" customHeight="1" x14ac:dyDescent="0.2">
      <c r="A116" s="68"/>
      <c r="M116" s="99"/>
    </row>
    <row r="117" spans="1:13" ht="14.25" customHeight="1" thickBot="1" x14ac:dyDescent="0.25">
      <c r="A117" s="68"/>
      <c r="M117" s="99"/>
    </row>
    <row r="118" spans="1:13" ht="33.75" customHeight="1" thickBot="1" x14ac:dyDescent="0.25">
      <c r="A118" s="68"/>
      <c r="C118" s="110" t="s">
        <v>224</v>
      </c>
      <c r="D118" s="111" t="s">
        <v>512</v>
      </c>
      <c r="E118" s="111" t="s">
        <v>68</v>
      </c>
      <c r="F118" s="112" t="s">
        <v>517</v>
      </c>
      <c r="M118" s="99"/>
    </row>
    <row r="119" spans="1:13" ht="27" customHeight="1" x14ac:dyDescent="0.2">
      <c r="A119" s="68"/>
      <c r="C119" s="113" t="s">
        <v>225</v>
      </c>
      <c r="D119" s="102">
        <f>SUM(I78:I84)</f>
        <v>1</v>
      </c>
      <c r="E119" s="102">
        <f>1/3</f>
        <v>0.33333333333333331</v>
      </c>
      <c r="F119" s="114">
        <f t="shared" ref="F119:F120" si="4">E119*D119</f>
        <v>0.33333333333333331</v>
      </c>
      <c r="M119" s="99"/>
    </row>
    <row r="120" spans="1:13" ht="37.5" customHeight="1" x14ac:dyDescent="0.2">
      <c r="A120" s="68"/>
      <c r="C120" s="115" t="s">
        <v>226</v>
      </c>
      <c r="D120" s="102">
        <f>SUM(I85:I89)</f>
        <v>0.5</v>
      </c>
      <c r="E120" s="102">
        <f t="shared" ref="E120:E121" si="5">1/3</f>
        <v>0.33333333333333331</v>
      </c>
      <c r="F120" s="114">
        <f t="shared" si="4"/>
        <v>0.16666666666666666</v>
      </c>
      <c r="M120" s="99"/>
    </row>
    <row r="121" spans="1:13" ht="37.5" customHeight="1" thickBot="1" x14ac:dyDescent="0.25">
      <c r="A121" s="68"/>
      <c r="C121" s="116" t="s">
        <v>541</v>
      </c>
      <c r="D121" s="117">
        <f>SUM(I90:I95)</f>
        <v>0</v>
      </c>
      <c r="E121" s="118">
        <f t="shared" si="5"/>
        <v>0.33333333333333331</v>
      </c>
      <c r="F121" s="119">
        <f>E121*D121</f>
        <v>0</v>
      </c>
      <c r="M121" s="99"/>
    </row>
    <row r="122" spans="1:13" ht="27" customHeight="1" thickBot="1" x14ac:dyDescent="0.25">
      <c r="A122" s="68"/>
      <c r="C122" s="209" t="s">
        <v>73</v>
      </c>
      <c r="D122" s="210"/>
      <c r="E122" s="211"/>
      <c r="F122" s="109">
        <f>SUM(F119:F121)</f>
        <v>0.5</v>
      </c>
      <c r="M122" s="99"/>
    </row>
    <row r="123" spans="1:13" ht="14.25" customHeight="1" thickBot="1" x14ac:dyDescent="0.25">
      <c r="A123" s="68"/>
      <c r="M123" s="99"/>
    </row>
    <row r="124" spans="1:13" ht="29.25" customHeight="1" thickBot="1" x14ac:dyDescent="0.25">
      <c r="A124" s="68"/>
      <c r="C124" s="191" t="s">
        <v>78</v>
      </c>
      <c r="D124" s="207"/>
      <c r="E124" s="208"/>
      <c r="F124" s="76">
        <f>(F106*(1/3))+(F114*(1/3)+(F122*(1/3)))</f>
        <v>0.3888888888888889</v>
      </c>
      <c r="M124" s="99"/>
    </row>
    <row r="125" spans="1:13" ht="14.25" customHeight="1" x14ac:dyDescent="0.2">
      <c r="A125" s="68"/>
      <c r="M125" s="99"/>
    </row>
    <row r="126" spans="1:13" ht="14.25" customHeight="1" x14ac:dyDescent="0.2">
      <c r="A126" s="68"/>
      <c r="M126" s="99"/>
    </row>
    <row r="127" spans="1:13" ht="14.25" customHeight="1" x14ac:dyDescent="0.2">
      <c r="A127" s="68"/>
      <c r="M127" s="99"/>
    </row>
    <row r="128" spans="1:13" ht="14.25" customHeight="1" x14ac:dyDescent="0.2">
      <c r="A128" s="68"/>
      <c r="M128" s="99"/>
    </row>
    <row r="129" spans="1:13" ht="14.25" customHeight="1" x14ac:dyDescent="0.2">
      <c r="A129" s="68"/>
      <c r="M129" s="99"/>
    </row>
    <row r="130" spans="1:13" ht="14.25" customHeight="1" x14ac:dyDescent="0.2">
      <c r="A130" s="68"/>
      <c r="M130" s="99"/>
    </row>
    <row r="131" spans="1:13" ht="14.25" customHeight="1" x14ac:dyDescent="0.2">
      <c r="A131" s="68"/>
      <c r="M131" s="99"/>
    </row>
    <row r="132" spans="1:13" ht="16.149999999999999" customHeight="1" x14ac:dyDescent="0.2">
      <c r="A132" s="68"/>
      <c r="C132" s="96" t="s">
        <v>509</v>
      </c>
      <c r="D132" s="97"/>
      <c r="E132" s="97"/>
      <c r="F132" s="97"/>
      <c r="G132" s="97"/>
      <c r="H132" s="97"/>
      <c r="I132" s="97"/>
      <c r="J132" s="98"/>
      <c r="M132" s="99"/>
    </row>
    <row r="133" spans="1:13" ht="14.25" customHeight="1" x14ac:dyDescent="0.2">
      <c r="A133" s="68"/>
      <c r="C133" s="89" t="s">
        <v>508</v>
      </c>
      <c r="D133" s="82"/>
      <c r="E133" s="82"/>
      <c r="F133" s="82"/>
      <c r="G133" s="82"/>
      <c r="H133" s="82"/>
      <c r="I133" s="82"/>
      <c r="J133" s="88"/>
      <c r="M133" s="99"/>
    </row>
    <row r="134" spans="1:13" ht="14.25" customHeight="1" x14ac:dyDescent="0.2">
      <c r="A134" s="68"/>
      <c r="C134" s="89" t="s">
        <v>510</v>
      </c>
      <c r="D134" s="82"/>
      <c r="E134" s="82"/>
      <c r="F134" s="82"/>
      <c r="G134" s="82"/>
      <c r="H134" s="82"/>
      <c r="I134" s="82"/>
      <c r="J134" s="88"/>
      <c r="M134" s="99"/>
    </row>
    <row r="135" spans="1:13" ht="14.25" customHeight="1" x14ac:dyDescent="0.2">
      <c r="A135" s="68"/>
      <c r="C135" s="100" t="s">
        <v>511</v>
      </c>
      <c r="D135" s="91"/>
      <c r="E135" s="91"/>
      <c r="F135" s="91"/>
      <c r="G135" s="91"/>
      <c r="H135" s="91"/>
      <c r="I135" s="91"/>
      <c r="J135" s="101"/>
      <c r="M135" s="99"/>
    </row>
    <row r="136" spans="1:13" ht="14.25" customHeight="1" x14ac:dyDescent="0.2">
      <c r="A136" s="68"/>
      <c r="M136" s="99"/>
    </row>
    <row r="137" spans="1:13" ht="14.25" customHeight="1" x14ac:dyDescent="0.2">
      <c r="A137" s="68"/>
      <c r="M137" s="99"/>
    </row>
    <row r="138" spans="1:13" ht="14.25" customHeight="1" x14ac:dyDescent="0.2">
      <c r="A138" s="68"/>
      <c r="M138" s="99"/>
    </row>
    <row r="139" spans="1:13" ht="14.25" customHeight="1" thickBot="1" x14ac:dyDescent="0.25">
      <c r="A139" s="104"/>
      <c r="B139" s="105"/>
      <c r="C139" s="105"/>
      <c r="D139" s="105"/>
      <c r="E139" s="105"/>
      <c r="F139" s="105"/>
      <c r="G139" s="105"/>
      <c r="H139" s="105"/>
      <c r="I139" s="105"/>
      <c r="J139" s="105"/>
      <c r="K139" s="105"/>
      <c r="L139" s="105"/>
      <c r="M139" s="106"/>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AJbKWRhVgE56aWWmQEZEzTwrPtdwRRk2yJpasFH76OAqKVg6dswRYWJeeqPUXZNm5qyIKj/Eks4hEjUdUyez0w==" saltValue="oqo8SwrTlyooPRJCg+KhaA=="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00000000-0004-0000-0600-000000000000}"/>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M1048"/>
  <sheetViews>
    <sheetView showGridLines="0" view="pageBreakPreview" zoomScale="80" zoomScaleNormal="100" zoomScaleSheetLayoutView="80" workbookViewId="0">
      <selection activeCell="A62" sqref="A11:XFD6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62"/>
      <c r="B1" s="178"/>
      <c r="C1" s="178"/>
      <c r="D1" s="178"/>
      <c r="E1" s="178"/>
      <c r="F1" s="178"/>
      <c r="G1" s="178"/>
      <c r="H1" s="178"/>
      <c r="I1" s="178"/>
      <c r="J1" s="178"/>
      <c r="K1" s="178"/>
      <c r="L1" s="178"/>
      <c r="M1" s="179"/>
    </row>
    <row r="2" spans="1:13" ht="16.899999999999999" customHeight="1" x14ac:dyDescent="0.3">
      <c r="A2" s="165" t="s">
        <v>0</v>
      </c>
      <c r="B2" s="166"/>
      <c r="C2" s="166"/>
      <c r="D2" s="166"/>
      <c r="E2" s="166"/>
      <c r="F2" s="166"/>
      <c r="G2" s="166"/>
      <c r="H2" s="166"/>
      <c r="I2" s="166"/>
      <c r="J2" s="166"/>
      <c r="K2" s="166"/>
      <c r="L2" s="166"/>
      <c r="M2" s="180"/>
    </row>
    <row r="3" spans="1:13" ht="16.899999999999999" customHeight="1" x14ac:dyDescent="0.3">
      <c r="A3" s="165" t="s">
        <v>1</v>
      </c>
      <c r="B3" s="166"/>
      <c r="C3" s="166"/>
      <c r="D3" s="166"/>
      <c r="E3" s="166"/>
      <c r="F3" s="166"/>
      <c r="G3" s="166"/>
      <c r="H3" s="166"/>
      <c r="I3" s="166"/>
      <c r="J3" s="166"/>
      <c r="K3" s="166"/>
      <c r="L3" s="166"/>
      <c r="M3" s="180"/>
    </row>
    <row r="4" spans="1:13" ht="16.899999999999999" customHeight="1" x14ac:dyDescent="0.3">
      <c r="A4" s="165" t="s">
        <v>2</v>
      </c>
      <c r="B4" s="166"/>
      <c r="C4" s="166"/>
      <c r="D4" s="166"/>
      <c r="E4" s="166"/>
      <c r="F4" s="166"/>
      <c r="G4" s="166"/>
      <c r="H4" s="166"/>
      <c r="I4" s="166"/>
      <c r="J4" s="166"/>
      <c r="K4" s="166"/>
      <c r="L4" s="166"/>
      <c r="M4" s="180"/>
    </row>
    <row r="5" spans="1:13" ht="16.899999999999999" customHeight="1" x14ac:dyDescent="0.3">
      <c r="A5" s="165">
        <v>2024</v>
      </c>
      <c r="B5" s="166"/>
      <c r="C5" s="166"/>
      <c r="D5" s="166"/>
      <c r="E5" s="166"/>
      <c r="F5" s="166"/>
      <c r="G5" s="166"/>
      <c r="H5" s="166"/>
      <c r="I5" s="166"/>
      <c r="J5" s="166"/>
      <c r="K5" s="166"/>
      <c r="L5" s="166"/>
      <c r="M5" s="180"/>
    </row>
    <row r="6" spans="1:13" ht="14.25" customHeight="1" x14ac:dyDescent="0.25">
      <c r="A6" s="170"/>
      <c r="B6" s="171"/>
      <c r="C6" s="171"/>
      <c r="D6" s="171"/>
      <c r="E6" s="171"/>
      <c r="F6" s="171"/>
      <c r="G6" s="171"/>
      <c r="H6" s="171"/>
      <c r="I6" s="171"/>
      <c r="J6" s="171"/>
      <c r="K6" s="171"/>
      <c r="L6" s="171"/>
      <c r="M6" s="172"/>
    </row>
    <row r="7" spans="1:13" ht="14.25" customHeight="1" x14ac:dyDescent="0.25">
      <c r="A7" s="153" t="s">
        <v>19</v>
      </c>
      <c r="B7" s="154"/>
      <c r="C7" s="154"/>
      <c r="D7" s="154"/>
      <c r="E7" s="154"/>
      <c r="F7" s="154"/>
      <c r="G7" s="154"/>
      <c r="H7" s="154"/>
      <c r="I7" s="154"/>
      <c r="J7" s="154"/>
      <c r="K7" s="154"/>
      <c r="L7" s="154"/>
      <c r="M7" s="155"/>
    </row>
    <row r="8" spans="1:13" ht="14.25" customHeight="1" thickBot="1" x14ac:dyDescent="0.3">
      <c r="A8" s="186"/>
      <c r="B8" s="151"/>
      <c r="C8" s="151"/>
      <c r="D8" s="151"/>
      <c r="E8" s="151"/>
      <c r="F8" s="151"/>
      <c r="G8" s="151"/>
      <c r="H8" s="151"/>
      <c r="I8" s="151"/>
      <c r="J8" s="151"/>
      <c r="K8" s="151"/>
      <c r="L8" s="151"/>
      <c r="M8" s="152"/>
    </row>
    <row r="9" spans="1:13" ht="47.25" customHeight="1" thickBot="1" x14ac:dyDescent="0.3">
      <c r="A9" s="197" t="s">
        <v>507</v>
      </c>
      <c r="B9" s="198"/>
      <c r="C9" s="198"/>
      <c r="D9" s="198"/>
      <c r="E9" s="198"/>
      <c r="F9" s="198"/>
      <c r="G9" s="198"/>
      <c r="H9" s="198"/>
      <c r="I9" s="198"/>
      <c r="J9" s="198"/>
      <c r="K9" s="198"/>
      <c r="L9" s="198"/>
      <c r="M9" s="199"/>
    </row>
    <row r="10" spans="1:13" ht="14.25" customHeight="1" x14ac:dyDescent="0.25">
      <c r="A10" s="40"/>
      <c r="B10" s="77"/>
      <c r="M10" s="37"/>
    </row>
    <row r="11" spans="1:13" ht="14.25" hidden="1" customHeight="1" x14ac:dyDescent="0.25">
      <c r="A11" s="40"/>
      <c r="B11" s="8" t="s">
        <v>43</v>
      </c>
      <c r="C11" s="9" t="s">
        <v>44</v>
      </c>
      <c r="D11" s="8" t="s">
        <v>45</v>
      </c>
      <c r="E11" s="9" t="s">
        <v>46</v>
      </c>
      <c r="F11" s="9" t="s">
        <v>47</v>
      </c>
      <c r="G11" s="9" t="s">
        <v>48</v>
      </c>
      <c r="H11" s="9" t="s">
        <v>514</v>
      </c>
      <c r="I11" s="9" t="s">
        <v>518</v>
      </c>
      <c r="J11" s="9" t="s">
        <v>68</v>
      </c>
      <c r="K11" s="9" t="s">
        <v>520</v>
      </c>
      <c r="M11" s="37"/>
    </row>
    <row r="12" spans="1:13" ht="14.25" hidden="1" customHeight="1" x14ac:dyDescent="0.25">
      <c r="A12" s="40"/>
      <c r="B12" s="144" t="s">
        <v>231</v>
      </c>
      <c r="C12" s="132" t="s">
        <v>227</v>
      </c>
      <c r="D12" s="133" t="s">
        <v>184</v>
      </c>
      <c r="E12" s="134">
        <v>385</v>
      </c>
      <c r="F12" s="135" t="s">
        <v>19</v>
      </c>
      <c r="G12" s="135" t="s">
        <v>40</v>
      </c>
      <c r="H12" s="135" t="s">
        <v>56</v>
      </c>
      <c r="I12" s="138">
        <v>0.25</v>
      </c>
      <c r="J12" s="138">
        <v>0.33333333333333331</v>
      </c>
      <c r="K12" s="136">
        <v>8.3333333333333329E-2</v>
      </c>
      <c r="M12" s="37"/>
    </row>
    <row r="13" spans="1:13" ht="14.25" hidden="1" customHeight="1" x14ac:dyDescent="0.25">
      <c r="A13" s="40"/>
      <c r="B13" s="144" t="s">
        <v>475</v>
      </c>
      <c r="C13" s="132" t="s">
        <v>228</v>
      </c>
      <c r="D13" s="133" t="s">
        <v>184</v>
      </c>
      <c r="E13" s="134">
        <v>387</v>
      </c>
      <c r="F13" s="135" t="s">
        <v>19</v>
      </c>
      <c r="G13" s="135" t="s">
        <v>40</v>
      </c>
      <c r="H13" s="135" t="s">
        <v>56</v>
      </c>
      <c r="I13" s="138">
        <v>0.25</v>
      </c>
      <c r="J13" s="138">
        <v>0.33333333333333331</v>
      </c>
      <c r="K13" s="136">
        <v>8.3333333333333329E-2</v>
      </c>
      <c r="M13" s="37"/>
    </row>
    <row r="14" spans="1:13" ht="14.25" hidden="1" customHeight="1" x14ac:dyDescent="0.25">
      <c r="A14" s="40"/>
      <c r="B14" s="144" t="s">
        <v>477</v>
      </c>
      <c r="C14" s="132" t="s">
        <v>229</v>
      </c>
      <c r="D14" s="133"/>
      <c r="E14" s="134">
        <v>389</v>
      </c>
      <c r="F14" s="135" t="s">
        <v>19</v>
      </c>
      <c r="G14" s="135" t="s">
        <v>40</v>
      </c>
      <c r="H14" s="135" t="s">
        <v>56</v>
      </c>
      <c r="I14" s="136" t="s">
        <v>259</v>
      </c>
      <c r="J14" s="138">
        <v>0.33333333333333331</v>
      </c>
      <c r="K14" s="136" t="e">
        <v>#VALUE!</v>
      </c>
      <c r="M14" s="37"/>
    </row>
    <row r="15" spans="1:13" ht="14.25" hidden="1" customHeight="1" x14ac:dyDescent="0.25">
      <c r="A15" s="40"/>
      <c r="B15" s="144" t="s">
        <v>233</v>
      </c>
      <c r="C15" s="132" t="s">
        <v>230</v>
      </c>
      <c r="D15" s="133"/>
      <c r="E15" s="134">
        <v>391</v>
      </c>
      <c r="F15" s="135" t="s">
        <v>19</v>
      </c>
      <c r="G15" s="135" t="s">
        <v>40</v>
      </c>
      <c r="H15" s="135" t="s">
        <v>56</v>
      </c>
      <c r="I15" s="136" t="s">
        <v>259</v>
      </c>
      <c r="J15" s="138">
        <v>0.33333333333333331</v>
      </c>
      <c r="K15" s="136" t="e">
        <v>#VALUE!</v>
      </c>
      <c r="M15" s="37"/>
    </row>
    <row r="16" spans="1:13" ht="14.25" hidden="1" customHeight="1" x14ac:dyDescent="0.25">
      <c r="A16" s="40"/>
      <c r="B16" s="144" t="s">
        <v>240</v>
      </c>
      <c r="C16" s="132" t="s">
        <v>232</v>
      </c>
      <c r="D16" s="133" t="s">
        <v>184</v>
      </c>
      <c r="E16" s="134">
        <v>393</v>
      </c>
      <c r="F16" s="135" t="s">
        <v>19</v>
      </c>
      <c r="G16" s="135" t="s">
        <v>40</v>
      </c>
      <c r="H16" s="135" t="s">
        <v>56</v>
      </c>
      <c r="I16" s="136">
        <v>0.5</v>
      </c>
      <c r="J16" s="138">
        <v>0.33333333333333331</v>
      </c>
      <c r="K16" s="136">
        <v>0.16666666666666666</v>
      </c>
      <c r="M16" s="37"/>
    </row>
    <row r="17" spans="1:13" ht="14.25" hidden="1" customHeight="1" x14ac:dyDescent="0.25">
      <c r="A17" s="40"/>
      <c r="B17" s="144" t="s">
        <v>483</v>
      </c>
      <c r="C17" s="132" t="s">
        <v>476</v>
      </c>
      <c r="D17" s="133"/>
      <c r="E17" s="134">
        <v>395</v>
      </c>
      <c r="F17" s="135" t="s">
        <v>19</v>
      </c>
      <c r="G17" s="135" t="s">
        <v>40</v>
      </c>
      <c r="H17" s="135" t="s">
        <v>56</v>
      </c>
      <c r="I17" s="136" t="s">
        <v>259</v>
      </c>
      <c r="J17" s="138">
        <v>0.33333333333333331</v>
      </c>
      <c r="K17" s="136" t="e">
        <v>#VALUE!</v>
      </c>
      <c r="M17" s="37"/>
    </row>
    <row r="18" spans="1:13" ht="14.25" hidden="1" customHeight="1" x14ac:dyDescent="0.25">
      <c r="A18" s="40"/>
      <c r="B18" s="144" t="s">
        <v>242</v>
      </c>
      <c r="C18" s="132" t="s">
        <v>478</v>
      </c>
      <c r="D18" s="133"/>
      <c r="E18" s="134">
        <v>397</v>
      </c>
      <c r="F18" s="135" t="s">
        <v>19</v>
      </c>
      <c r="G18" s="135" t="s">
        <v>40</v>
      </c>
      <c r="H18" s="135" t="s">
        <v>56</v>
      </c>
      <c r="I18" s="136" t="s">
        <v>259</v>
      </c>
      <c r="J18" s="138">
        <v>0.33333333333333331</v>
      </c>
      <c r="K18" s="136" t="e">
        <v>#VALUE!</v>
      </c>
      <c r="M18" s="37"/>
    </row>
    <row r="19" spans="1:13" ht="14.25" hidden="1" customHeight="1" x14ac:dyDescent="0.25">
      <c r="A19" s="40"/>
      <c r="B19" s="144" t="s">
        <v>244</v>
      </c>
      <c r="C19" s="132" t="s">
        <v>234</v>
      </c>
      <c r="D19" s="133"/>
      <c r="E19" s="134">
        <v>399</v>
      </c>
      <c r="F19" s="135" t="s">
        <v>19</v>
      </c>
      <c r="G19" s="135" t="s">
        <v>40</v>
      </c>
      <c r="H19" s="135" t="s">
        <v>56</v>
      </c>
      <c r="I19" s="136" t="s">
        <v>259</v>
      </c>
      <c r="J19" s="138">
        <v>0.33333333333333331</v>
      </c>
      <c r="K19" s="136" t="e">
        <v>#VALUE!</v>
      </c>
      <c r="M19" s="37"/>
    </row>
    <row r="20" spans="1:13" ht="14.25" hidden="1" customHeight="1" x14ac:dyDescent="0.25">
      <c r="A20" s="40"/>
      <c r="B20" s="144" t="s">
        <v>246</v>
      </c>
      <c r="C20" s="132" t="s">
        <v>235</v>
      </c>
      <c r="D20" s="133"/>
      <c r="E20" s="134">
        <v>401</v>
      </c>
      <c r="F20" s="135" t="s">
        <v>19</v>
      </c>
      <c r="G20" s="135" t="s">
        <v>40</v>
      </c>
      <c r="H20" s="135" t="s">
        <v>56</v>
      </c>
      <c r="I20" s="136" t="s">
        <v>259</v>
      </c>
      <c r="J20" s="138">
        <v>0.33333333333333331</v>
      </c>
      <c r="K20" s="136" t="e">
        <v>#VALUE!</v>
      </c>
      <c r="M20" s="37"/>
    </row>
    <row r="21" spans="1:13" ht="14.25" hidden="1" customHeight="1" x14ac:dyDescent="0.25">
      <c r="A21" s="40"/>
      <c r="B21" s="144" t="s">
        <v>485</v>
      </c>
      <c r="C21" s="132" t="s">
        <v>479</v>
      </c>
      <c r="D21" s="133"/>
      <c r="E21" s="134">
        <v>403</v>
      </c>
      <c r="F21" s="135" t="s">
        <v>19</v>
      </c>
      <c r="G21" s="135" t="s">
        <v>40</v>
      </c>
      <c r="H21" s="135" t="s">
        <v>56</v>
      </c>
      <c r="I21" s="136" t="s">
        <v>259</v>
      </c>
      <c r="J21" s="138">
        <v>0.33333333333333331</v>
      </c>
      <c r="K21" s="136" t="e">
        <v>#VALUE!</v>
      </c>
      <c r="M21" s="37"/>
    </row>
    <row r="22" spans="1:13" ht="14.25" hidden="1" customHeight="1" x14ac:dyDescent="0.25">
      <c r="A22" s="40"/>
      <c r="B22" s="144" t="s">
        <v>487</v>
      </c>
      <c r="C22" s="132" t="s">
        <v>480</v>
      </c>
      <c r="D22" s="133"/>
      <c r="E22" s="134">
        <v>405</v>
      </c>
      <c r="F22" s="135" t="s">
        <v>19</v>
      </c>
      <c r="G22" s="135" t="s">
        <v>40</v>
      </c>
      <c r="H22" s="135" t="s">
        <v>56</v>
      </c>
      <c r="I22" s="136" t="s">
        <v>259</v>
      </c>
      <c r="J22" s="138">
        <v>0.33333333333333331</v>
      </c>
      <c r="K22" s="136" t="e">
        <v>#VALUE!</v>
      </c>
      <c r="M22" s="37"/>
    </row>
    <row r="23" spans="1:13" ht="14.25" hidden="1" customHeight="1" x14ac:dyDescent="0.25">
      <c r="A23" s="40"/>
      <c r="B23" s="144" t="s">
        <v>564</v>
      </c>
      <c r="C23" s="132" t="s">
        <v>236</v>
      </c>
      <c r="D23" s="133"/>
      <c r="E23" s="134">
        <v>407</v>
      </c>
      <c r="F23" s="135" t="s">
        <v>19</v>
      </c>
      <c r="G23" s="135" t="s">
        <v>40</v>
      </c>
      <c r="H23" s="135" t="s">
        <v>56</v>
      </c>
      <c r="I23" s="136" t="s">
        <v>259</v>
      </c>
      <c r="J23" s="138">
        <v>0.33333333333333331</v>
      </c>
      <c r="K23" s="136" t="e">
        <v>#VALUE!</v>
      </c>
      <c r="M23" s="37"/>
    </row>
    <row r="24" spans="1:13" ht="14.25" hidden="1" customHeight="1" x14ac:dyDescent="0.25">
      <c r="A24" s="40"/>
      <c r="B24" s="144" t="s">
        <v>565</v>
      </c>
      <c r="C24" s="132" t="s">
        <v>237</v>
      </c>
      <c r="D24" s="133"/>
      <c r="E24" s="134">
        <v>409</v>
      </c>
      <c r="F24" s="135" t="s">
        <v>19</v>
      </c>
      <c r="G24" s="135" t="s">
        <v>40</v>
      </c>
      <c r="H24" s="135" t="s">
        <v>56</v>
      </c>
      <c r="I24" s="136" t="s">
        <v>259</v>
      </c>
      <c r="J24" s="138">
        <v>0.33333333333333331</v>
      </c>
      <c r="K24" s="136" t="e">
        <v>#VALUE!</v>
      </c>
      <c r="M24" s="37"/>
    </row>
    <row r="25" spans="1:13" ht="14.25" hidden="1" customHeight="1" x14ac:dyDescent="0.25">
      <c r="A25" s="40"/>
      <c r="B25" s="144" t="s">
        <v>566</v>
      </c>
      <c r="C25" s="132" t="s">
        <v>238</v>
      </c>
      <c r="D25" s="133"/>
      <c r="E25" s="134">
        <v>411</v>
      </c>
      <c r="F25" s="135" t="s">
        <v>19</v>
      </c>
      <c r="G25" s="135" t="s">
        <v>40</v>
      </c>
      <c r="H25" s="135" t="s">
        <v>56</v>
      </c>
      <c r="I25" s="136" t="s">
        <v>259</v>
      </c>
      <c r="J25" s="138">
        <v>0.33333333333333331</v>
      </c>
      <c r="K25" s="136" t="e">
        <v>#VALUE!</v>
      </c>
      <c r="M25" s="37"/>
    </row>
    <row r="26" spans="1:13" ht="14.25" hidden="1" customHeight="1" x14ac:dyDescent="0.25">
      <c r="A26" s="40"/>
      <c r="B26" s="144" t="s">
        <v>567</v>
      </c>
      <c r="C26" s="132" t="s">
        <v>239</v>
      </c>
      <c r="D26" s="133"/>
      <c r="E26" s="134">
        <v>413</v>
      </c>
      <c r="F26" s="135" t="s">
        <v>19</v>
      </c>
      <c r="G26" s="135" t="s">
        <v>40</v>
      </c>
      <c r="H26" s="135" t="s">
        <v>56</v>
      </c>
      <c r="I26" s="136" t="s">
        <v>259</v>
      </c>
      <c r="J26" s="138">
        <v>0.33333333333333331</v>
      </c>
      <c r="K26" s="136" t="e">
        <v>#VALUE!</v>
      </c>
      <c r="M26" s="37"/>
    </row>
    <row r="27" spans="1:13" ht="14.25" hidden="1" customHeight="1" x14ac:dyDescent="0.25">
      <c r="A27" s="40"/>
      <c r="B27" s="144" t="s">
        <v>568</v>
      </c>
      <c r="C27" s="132" t="s">
        <v>481</v>
      </c>
      <c r="D27" s="133" t="s">
        <v>184</v>
      </c>
      <c r="E27" s="134">
        <v>414</v>
      </c>
      <c r="F27" s="135" t="s">
        <v>19</v>
      </c>
      <c r="G27" s="135" t="s">
        <v>40</v>
      </c>
      <c r="H27" s="135" t="s">
        <v>56</v>
      </c>
      <c r="I27" s="136">
        <v>0.5</v>
      </c>
      <c r="J27" s="138">
        <v>0.33333333333333331</v>
      </c>
      <c r="K27" s="136">
        <v>0.16666666666666666</v>
      </c>
      <c r="M27" s="37"/>
    </row>
    <row r="28" spans="1:13" ht="14.25" hidden="1" customHeight="1" x14ac:dyDescent="0.25">
      <c r="A28" s="40"/>
      <c r="B28" s="144" t="s">
        <v>569</v>
      </c>
      <c r="C28" s="132" t="s">
        <v>482</v>
      </c>
      <c r="D28" s="133"/>
      <c r="E28" s="134">
        <v>416</v>
      </c>
      <c r="F28" s="135" t="s">
        <v>19</v>
      </c>
      <c r="G28" s="135" t="s">
        <v>40</v>
      </c>
      <c r="H28" s="135" t="s">
        <v>56</v>
      </c>
      <c r="I28" s="136" t="s">
        <v>259</v>
      </c>
      <c r="J28" s="138">
        <v>0.33333333333333331</v>
      </c>
      <c r="K28" s="136" t="e">
        <v>#VALUE!</v>
      </c>
      <c r="M28" s="37"/>
    </row>
    <row r="29" spans="1:13" ht="14.25" hidden="1" customHeight="1" x14ac:dyDescent="0.25">
      <c r="A29" s="40"/>
      <c r="B29" s="144" t="s">
        <v>248</v>
      </c>
      <c r="C29" s="132" t="s">
        <v>241</v>
      </c>
      <c r="D29" s="133" t="s">
        <v>184</v>
      </c>
      <c r="E29" s="134">
        <v>417</v>
      </c>
      <c r="F29" s="135" t="s">
        <v>19</v>
      </c>
      <c r="G29" s="135" t="s">
        <v>40</v>
      </c>
      <c r="H29" s="135" t="s">
        <v>56</v>
      </c>
      <c r="I29" s="136">
        <v>0.33333333333333331</v>
      </c>
      <c r="J29" s="138">
        <v>0.33333333333333331</v>
      </c>
      <c r="K29" s="136">
        <v>0.1111111111111111</v>
      </c>
      <c r="M29" s="37"/>
    </row>
    <row r="30" spans="1:13" ht="14.25" hidden="1" customHeight="1" x14ac:dyDescent="0.25">
      <c r="A30" s="40"/>
      <c r="B30" s="144" t="s">
        <v>250</v>
      </c>
      <c r="C30" s="132" t="s">
        <v>484</v>
      </c>
      <c r="D30" s="133"/>
      <c r="E30" s="134">
        <v>418</v>
      </c>
      <c r="F30" s="135" t="s">
        <v>19</v>
      </c>
      <c r="G30" s="135" t="s">
        <v>40</v>
      </c>
      <c r="H30" s="135" t="s">
        <v>56</v>
      </c>
      <c r="I30" s="136" t="s">
        <v>259</v>
      </c>
      <c r="J30" s="138">
        <v>0.33333333333333331</v>
      </c>
      <c r="K30" s="136" t="e">
        <v>#VALUE!</v>
      </c>
      <c r="M30" s="37"/>
    </row>
    <row r="31" spans="1:13" ht="14.25" hidden="1" customHeight="1" x14ac:dyDescent="0.25">
      <c r="A31" s="40"/>
      <c r="B31" s="144" t="s">
        <v>252</v>
      </c>
      <c r="C31" s="132" t="s">
        <v>243</v>
      </c>
      <c r="D31" s="133"/>
      <c r="E31" s="134">
        <v>419</v>
      </c>
      <c r="F31" s="135" t="s">
        <v>19</v>
      </c>
      <c r="G31" s="135" t="s">
        <v>40</v>
      </c>
      <c r="H31" s="135" t="s">
        <v>56</v>
      </c>
      <c r="I31" s="136" t="s">
        <v>259</v>
      </c>
      <c r="J31" s="138">
        <v>0.33333333333333331</v>
      </c>
      <c r="K31" s="136" t="e">
        <v>#VALUE!</v>
      </c>
      <c r="M31" s="37"/>
    </row>
    <row r="32" spans="1:13" ht="14.25" hidden="1" customHeight="1" x14ac:dyDescent="0.25">
      <c r="A32" s="40"/>
      <c r="B32" s="144" t="s">
        <v>570</v>
      </c>
      <c r="C32" s="132" t="s">
        <v>245</v>
      </c>
      <c r="D32" s="133" t="s">
        <v>184</v>
      </c>
      <c r="E32" s="134">
        <v>420</v>
      </c>
      <c r="F32" s="135" t="s">
        <v>19</v>
      </c>
      <c r="G32" s="135" t="s">
        <v>40</v>
      </c>
      <c r="H32" s="135" t="s">
        <v>56</v>
      </c>
      <c r="I32" s="136">
        <v>0.33333333333333331</v>
      </c>
      <c r="J32" s="138">
        <v>0.33333333333333331</v>
      </c>
      <c r="K32" s="136">
        <v>0.1111111111111111</v>
      </c>
      <c r="M32" s="37"/>
    </row>
    <row r="33" spans="1:13" ht="14.25" hidden="1" customHeight="1" x14ac:dyDescent="0.25">
      <c r="A33" s="40"/>
      <c r="B33" s="144" t="s">
        <v>571</v>
      </c>
      <c r="C33" s="132" t="s">
        <v>247</v>
      </c>
      <c r="D33" s="133"/>
      <c r="E33" s="134">
        <v>421</v>
      </c>
      <c r="F33" s="135" t="s">
        <v>19</v>
      </c>
      <c r="G33" s="135" t="s">
        <v>40</v>
      </c>
      <c r="H33" s="135" t="s">
        <v>56</v>
      </c>
      <c r="I33" s="136" t="s">
        <v>259</v>
      </c>
      <c r="J33" s="138">
        <v>0.33333333333333331</v>
      </c>
      <c r="K33" s="136" t="e">
        <v>#VALUE!</v>
      </c>
      <c r="M33" s="37"/>
    </row>
    <row r="34" spans="1:13" ht="14.25" hidden="1" customHeight="1" x14ac:dyDescent="0.25">
      <c r="A34" s="40"/>
      <c r="B34" s="144" t="s">
        <v>572</v>
      </c>
      <c r="C34" s="132" t="s">
        <v>486</v>
      </c>
      <c r="D34" s="133"/>
      <c r="E34" s="134">
        <v>422</v>
      </c>
      <c r="F34" s="135" t="s">
        <v>19</v>
      </c>
      <c r="G34" s="135" t="s">
        <v>40</v>
      </c>
      <c r="H34" s="135" t="s">
        <v>56</v>
      </c>
      <c r="I34" s="136" t="s">
        <v>259</v>
      </c>
      <c r="J34" s="138">
        <v>0.33333333333333331</v>
      </c>
      <c r="K34" s="136" t="e">
        <v>#VALUE!</v>
      </c>
      <c r="M34" s="37"/>
    </row>
    <row r="35" spans="1:13" ht="14.25" hidden="1" customHeight="1" x14ac:dyDescent="0.25">
      <c r="A35" s="40"/>
      <c r="B35" s="144" t="s">
        <v>573</v>
      </c>
      <c r="C35" s="132" t="s">
        <v>488</v>
      </c>
      <c r="D35" s="133"/>
      <c r="E35" s="134">
        <v>424</v>
      </c>
      <c r="F35" s="135" t="s">
        <v>19</v>
      </c>
      <c r="G35" s="135" t="s">
        <v>40</v>
      </c>
      <c r="H35" s="135" t="s">
        <v>56</v>
      </c>
      <c r="I35" s="136" t="s">
        <v>259</v>
      </c>
      <c r="J35" s="138">
        <v>0.33333333333333331</v>
      </c>
      <c r="K35" s="136" t="e">
        <v>#VALUE!</v>
      </c>
      <c r="M35" s="37"/>
    </row>
    <row r="36" spans="1:13" ht="14.25" hidden="1" customHeight="1" x14ac:dyDescent="0.25">
      <c r="A36" s="40"/>
      <c r="B36" s="144" t="s">
        <v>489</v>
      </c>
      <c r="C36" s="132" t="s">
        <v>249</v>
      </c>
      <c r="D36" s="133" t="s">
        <v>184</v>
      </c>
      <c r="E36" s="134">
        <v>425</v>
      </c>
      <c r="F36" s="135" t="s">
        <v>19</v>
      </c>
      <c r="G36" s="135" t="s">
        <v>41</v>
      </c>
      <c r="H36" s="135" t="s">
        <v>56</v>
      </c>
      <c r="I36" s="138">
        <v>0.33333333333333331</v>
      </c>
      <c r="J36" s="136">
        <v>0.25</v>
      </c>
      <c r="K36" s="136">
        <v>8.3333333333333329E-2</v>
      </c>
      <c r="M36" s="37"/>
    </row>
    <row r="37" spans="1:13" ht="14.25" hidden="1" customHeight="1" x14ac:dyDescent="0.25">
      <c r="A37" s="40"/>
      <c r="B37" s="144" t="s">
        <v>254</v>
      </c>
      <c r="C37" s="132" t="s">
        <v>251</v>
      </c>
      <c r="D37" s="133"/>
      <c r="E37" s="134">
        <v>427</v>
      </c>
      <c r="F37" s="135" t="s">
        <v>19</v>
      </c>
      <c r="G37" s="135" t="s">
        <v>41</v>
      </c>
      <c r="H37" s="135" t="s">
        <v>56</v>
      </c>
      <c r="I37" s="136" t="s">
        <v>259</v>
      </c>
      <c r="J37" s="136">
        <v>0.25</v>
      </c>
      <c r="K37" s="136" t="e">
        <v>#VALUE!</v>
      </c>
      <c r="M37" s="37"/>
    </row>
    <row r="38" spans="1:13" ht="14.25" hidden="1" customHeight="1" x14ac:dyDescent="0.25">
      <c r="A38" s="40"/>
      <c r="B38" s="144" t="s">
        <v>256</v>
      </c>
      <c r="C38" s="132" t="s">
        <v>253</v>
      </c>
      <c r="D38" s="133" t="s">
        <v>184</v>
      </c>
      <c r="E38" s="134">
        <v>428</v>
      </c>
      <c r="F38" s="135" t="s">
        <v>19</v>
      </c>
      <c r="G38" s="135" t="s">
        <v>41</v>
      </c>
      <c r="H38" s="135" t="s">
        <v>56</v>
      </c>
      <c r="I38" s="138">
        <v>0.33333333333333331</v>
      </c>
      <c r="J38" s="136">
        <v>0.25</v>
      </c>
      <c r="K38" s="136">
        <v>8.3333333333333329E-2</v>
      </c>
      <c r="M38" s="37"/>
    </row>
    <row r="39" spans="1:13" ht="14.25" hidden="1" customHeight="1" x14ac:dyDescent="0.25">
      <c r="A39" s="40"/>
      <c r="B39" s="144" t="s">
        <v>595</v>
      </c>
      <c r="C39" s="132" t="s">
        <v>596</v>
      </c>
      <c r="D39" s="133"/>
      <c r="E39" s="134">
        <v>429</v>
      </c>
      <c r="F39" s="135" t="s">
        <v>19</v>
      </c>
      <c r="G39" s="135" t="s">
        <v>41</v>
      </c>
      <c r="H39" s="135" t="s">
        <v>56</v>
      </c>
      <c r="I39" s="136" t="s">
        <v>259</v>
      </c>
      <c r="J39" s="136">
        <v>0.25</v>
      </c>
      <c r="K39" s="136" t="e">
        <v>#VALUE!</v>
      </c>
      <c r="M39" s="37"/>
    </row>
    <row r="40" spans="1:13" ht="14.25" hidden="1" customHeight="1" x14ac:dyDescent="0.25">
      <c r="A40" s="40"/>
      <c r="B40" s="144" t="s">
        <v>491</v>
      </c>
      <c r="C40" s="132" t="s">
        <v>490</v>
      </c>
      <c r="D40" s="133"/>
      <c r="E40" s="134">
        <v>431</v>
      </c>
      <c r="F40" s="135" t="s">
        <v>19</v>
      </c>
      <c r="G40" s="135" t="s">
        <v>41</v>
      </c>
      <c r="H40" s="135" t="s">
        <v>56</v>
      </c>
      <c r="I40" s="136" t="s">
        <v>259</v>
      </c>
      <c r="J40" s="136">
        <v>0.25</v>
      </c>
      <c r="K40" s="136" t="e">
        <v>#VALUE!</v>
      </c>
      <c r="M40" s="37"/>
    </row>
    <row r="41" spans="1:13" ht="14.25" hidden="1" customHeight="1" x14ac:dyDescent="0.25">
      <c r="A41" s="40"/>
      <c r="B41" s="144" t="s">
        <v>270</v>
      </c>
      <c r="C41" s="132" t="s">
        <v>255</v>
      </c>
      <c r="D41" s="133" t="s">
        <v>184</v>
      </c>
      <c r="E41" s="134">
        <v>433</v>
      </c>
      <c r="F41" s="135" t="s">
        <v>19</v>
      </c>
      <c r="G41" s="135" t="s">
        <v>41</v>
      </c>
      <c r="H41" s="135" t="s">
        <v>56</v>
      </c>
      <c r="I41" s="136">
        <v>8.3333333333333329E-2</v>
      </c>
      <c r="J41" s="136">
        <v>0.25</v>
      </c>
      <c r="K41" s="136">
        <v>2.0833333333333332E-2</v>
      </c>
      <c r="M41" s="37"/>
    </row>
    <row r="42" spans="1:13" ht="14.25" hidden="1" customHeight="1" x14ac:dyDescent="0.25">
      <c r="A42" s="40"/>
      <c r="B42" s="144" t="s">
        <v>574</v>
      </c>
      <c r="C42" s="132" t="s">
        <v>257</v>
      </c>
      <c r="D42" s="133"/>
      <c r="E42" s="134">
        <v>435</v>
      </c>
      <c r="F42" s="135" t="s">
        <v>19</v>
      </c>
      <c r="G42" s="135" t="s">
        <v>41</v>
      </c>
      <c r="H42" s="135" t="s">
        <v>56</v>
      </c>
      <c r="I42" s="136" t="s">
        <v>259</v>
      </c>
      <c r="J42" s="136">
        <v>0.25</v>
      </c>
      <c r="K42" s="136" t="e">
        <v>#VALUE!</v>
      </c>
      <c r="M42" s="37"/>
    </row>
    <row r="43" spans="1:13" ht="14.25" hidden="1" customHeight="1" x14ac:dyDescent="0.25">
      <c r="A43" s="40"/>
      <c r="B43" s="144" t="s">
        <v>575</v>
      </c>
      <c r="C43" s="132" t="s">
        <v>258</v>
      </c>
      <c r="D43" s="133" t="s">
        <v>184</v>
      </c>
      <c r="E43" s="134">
        <v>437</v>
      </c>
      <c r="F43" s="135" t="s">
        <v>19</v>
      </c>
      <c r="G43" s="135" t="s">
        <v>41</v>
      </c>
      <c r="H43" s="135" t="s">
        <v>56</v>
      </c>
      <c r="I43" s="136">
        <v>8.3333333333333329E-2</v>
      </c>
      <c r="J43" s="136">
        <v>0.25</v>
      </c>
      <c r="K43" s="136">
        <v>2.0833333333333332E-2</v>
      </c>
      <c r="M43" s="37"/>
    </row>
    <row r="44" spans="1:13" ht="14.25" hidden="1" customHeight="1" x14ac:dyDescent="0.25">
      <c r="A44" s="40"/>
      <c r="B44" s="144" t="s">
        <v>576</v>
      </c>
      <c r="C44" s="132" t="s">
        <v>260</v>
      </c>
      <c r="D44" s="133" t="s">
        <v>184</v>
      </c>
      <c r="E44" s="134">
        <v>439</v>
      </c>
      <c r="F44" s="135" t="s">
        <v>19</v>
      </c>
      <c r="G44" s="135" t="s">
        <v>41</v>
      </c>
      <c r="H44" s="135" t="s">
        <v>56</v>
      </c>
      <c r="I44" s="136">
        <v>8.3333333333333329E-2</v>
      </c>
      <c r="J44" s="136">
        <v>0.25</v>
      </c>
      <c r="K44" s="136">
        <v>2.0833333333333332E-2</v>
      </c>
      <c r="M44" s="37"/>
    </row>
    <row r="45" spans="1:13" ht="14.25" hidden="1" customHeight="1" x14ac:dyDescent="0.25">
      <c r="A45" s="40"/>
      <c r="B45" s="144" t="s">
        <v>577</v>
      </c>
      <c r="C45" s="132" t="s">
        <v>261</v>
      </c>
      <c r="D45" s="133"/>
      <c r="E45" s="134">
        <v>441</v>
      </c>
      <c r="F45" s="135" t="s">
        <v>19</v>
      </c>
      <c r="G45" s="135" t="s">
        <v>41</v>
      </c>
      <c r="H45" s="135" t="s">
        <v>56</v>
      </c>
      <c r="I45" s="136" t="s">
        <v>259</v>
      </c>
      <c r="J45" s="136">
        <v>0.25</v>
      </c>
      <c r="K45" s="136" t="e">
        <v>#VALUE!</v>
      </c>
      <c r="M45" s="37"/>
    </row>
    <row r="46" spans="1:13" ht="14.25" hidden="1" customHeight="1" x14ac:dyDescent="0.25">
      <c r="A46" s="40"/>
      <c r="B46" s="144" t="s">
        <v>578</v>
      </c>
      <c r="C46" s="132" t="s">
        <v>262</v>
      </c>
      <c r="D46" s="133"/>
      <c r="E46" s="134">
        <v>443</v>
      </c>
      <c r="F46" s="135" t="s">
        <v>19</v>
      </c>
      <c r="G46" s="135" t="s">
        <v>41</v>
      </c>
      <c r="H46" s="135" t="s">
        <v>56</v>
      </c>
      <c r="I46" s="136" t="s">
        <v>259</v>
      </c>
      <c r="J46" s="136">
        <v>0.25</v>
      </c>
      <c r="K46" s="136" t="e">
        <v>#VALUE!</v>
      </c>
      <c r="M46" s="37"/>
    </row>
    <row r="47" spans="1:13" ht="14.25" hidden="1" customHeight="1" x14ac:dyDescent="0.25">
      <c r="A47" s="40"/>
      <c r="B47" s="144" t="s">
        <v>579</v>
      </c>
      <c r="C47" s="132" t="s">
        <v>263</v>
      </c>
      <c r="D47" s="133"/>
      <c r="E47" s="134">
        <v>445</v>
      </c>
      <c r="F47" s="135" t="s">
        <v>19</v>
      </c>
      <c r="G47" s="135" t="s">
        <v>41</v>
      </c>
      <c r="H47" s="135" t="s">
        <v>56</v>
      </c>
      <c r="I47" s="136" t="s">
        <v>259</v>
      </c>
      <c r="J47" s="136">
        <v>0.25</v>
      </c>
      <c r="K47" s="136" t="e">
        <v>#VALUE!</v>
      </c>
      <c r="M47" s="37"/>
    </row>
    <row r="48" spans="1:13" ht="14.25" hidden="1" customHeight="1" x14ac:dyDescent="0.25">
      <c r="A48" s="40"/>
      <c r="B48" s="144" t="s">
        <v>580</v>
      </c>
      <c r="C48" s="132" t="s">
        <v>264</v>
      </c>
      <c r="D48" s="133" t="s">
        <v>184</v>
      </c>
      <c r="E48" s="134">
        <v>447</v>
      </c>
      <c r="F48" s="135" t="s">
        <v>19</v>
      </c>
      <c r="G48" s="135" t="s">
        <v>41</v>
      </c>
      <c r="H48" s="135" t="s">
        <v>56</v>
      </c>
      <c r="I48" s="136">
        <f>25%/2</f>
        <v>0.125</v>
      </c>
      <c r="J48" s="136">
        <v>0.25</v>
      </c>
      <c r="K48" s="136">
        <v>3.125E-2</v>
      </c>
      <c r="M48" s="37"/>
    </row>
    <row r="49" spans="1:13" ht="14.25" hidden="1" customHeight="1" x14ac:dyDescent="0.25">
      <c r="A49" s="40"/>
      <c r="B49" s="144" t="s">
        <v>581</v>
      </c>
      <c r="C49" s="132" t="s">
        <v>265</v>
      </c>
      <c r="D49" s="133"/>
      <c r="E49" s="134">
        <v>449</v>
      </c>
      <c r="F49" s="135" t="s">
        <v>19</v>
      </c>
      <c r="G49" s="135" t="s">
        <v>41</v>
      </c>
      <c r="H49" s="135" t="s">
        <v>56</v>
      </c>
      <c r="I49" s="136" t="s">
        <v>259</v>
      </c>
      <c r="J49" s="136">
        <v>0.25</v>
      </c>
      <c r="K49" s="136" t="e">
        <v>#VALUE!</v>
      </c>
      <c r="M49" s="37"/>
    </row>
    <row r="50" spans="1:13" ht="14.25" hidden="1" customHeight="1" x14ac:dyDescent="0.25">
      <c r="A50" s="40"/>
      <c r="B50" s="144" t="s">
        <v>582</v>
      </c>
      <c r="C50" s="132" t="s">
        <v>266</v>
      </c>
      <c r="D50" s="133" t="s">
        <v>184</v>
      </c>
      <c r="E50" s="134">
        <v>451</v>
      </c>
      <c r="F50" s="135" t="s">
        <v>19</v>
      </c>
      <c r="G50" s="135" t="s">
        <v>41</v>
      </c>
      <c r="H50" s="135" t="s">
        <v>56</v>
      </c>
      <c r="I50" s="136">
        <f>25%/2</f>
        <v>0.125</v>
      </c>
      <c r="J50" s="136">
        <v>0.25</v>
      </c>
      <c r="K50" s="136">
        <v>3.125E-2</v>
      </c>
      <c r="M50" s="37"/>
    </row>
    <row r="51" spans="1:13" ht="14.25" hidden="1" customHeight="1" x14ac:dyDescent="0.25">
      <c r="A51" s="40"/>
      <c r="B51" s="144" t="s">
        <v>583</v>
      </c>
      <c r="C51" s="132" t="s">
        <v>267</v>
      </c>
      <c r="D51" s="133"/>
      <c r="E51" s="134">
        <v>453</v>
      </c>
      <c r="F51" s="135" t="s">
        <v>19</v>
      </c>
      <c r="G51" s="135" t="s">
        <v>41</v>
      </c>
      <c r="H51" s="135" t="s">
        <v>56</v>
      </c>
      <c r="I51" s="136" t="s">
        <v>259</v>
      </c>
      <c r="J51" s="136">
        <v>0.25</v>
      </c>
      <c r="K51" s="136" t="e">
        <v>#VALUE!</v>
      </c>
      <c r="M51" s="37"/>
    </row>
    <row r="52" spans="1:13" ht="14.25" hidden="1" customHeight="1" x14ac:dyDescent="0.25">
      <c r="A52" s="40"/>
      <c r="B52" s="144" t="s">
        <v>584</v>
      </c>
      <c r="C52" s="132" t="s">
        <v>268</v>
      </c>
      <c r="D52" s="133"/>
      <c r="E52" s="134">
        <v>455</v>
      </c>
      <c r="F52" s="135" t="s">
        <v>19</v>
      </c>
      <c r="G52" s="135" t="s">
        <v>41</v>
      </c>
      <c r="H52" s="135" t="s">
        <v>56</v>
      </c>
      <c r="I52" s="136" t="s">
        <v>259</v>
      </c>
      <c r="J52" s="136">
        <v>0.25</v>
      </c>
      <c r="K52" s="136" t="e">
        <v>#VALUE!</v>
      </c>
      <c r="M52" s="37"/>
    </row>
    <row r="53" spans="1:13" ht="14.25" hidden="1" customHeight="1" x14ac:dyDescent="0.25">
      <c r="A53" s="40"/>
      <c r="B53" s="144" t="s">
        <v>585</v>
      </c>
      <c r="C53" s="132" t="s">
        <v>269</v>
      </c>
      <c r="D53" s="133"/>
      <c r="E53" s="134">
        <v>457</v>
      </c>
      <c r="F53" s="135" t="s">
        <v>19</v>
      </c>
      <c r="G53" s="135" t="s">
        <v>41</v>
      </c>
      <c r="H53" s="135" t="s">
        <v>56</v>
      </c>
      <c r="I53" s="136" t="s">
        <v>259</v>
      </c>
      <c r="J53" s="136">
        <v>0.25</v>
      </c>
      <c r="K53" s="136" t="e">
        <v>#VALUE!</v>
      </c>
      <c r="M53" s="37"/>
    </row>
    <row r="54" spans="1:13" ht="14.25" hidden="1" customHeight="1" x14ac:dyDescent="0.25">
      <c r="A54" s="40"/>
      <c r="B54" s="144" t="s">
        <v>586</v>
      </c>
      <c r="C54" s="132" t="s">
        <v>492</v>
      </c>
      <c r="D54" s="133"/>
      <c r="E54" s="134">
        <v>459</v>
      </c>
      <c r="F54" s="135" t="s">
        <v>19</v>
      </c>
      <c r="G54" s="135" t="s">
        <v>41</v>
      </c>
      <c r="H54" s="135" t="s">
        <v>56</v>
      </c>
      <c r="I54" s="136" t="s">
        <v>259</v>
      </c>
      <c r="J54" s="136">
        <v>0.25</v>
      </c>
      <c r="K54" s="136" t="e">
        <v>#VALUE!</v>
      </c>
      <c r="M54" s="37"/>
    </row>
    <row r="55" spans="1:13" ht="14.25" hidden="1" customHeight="1" x14ac:dyDescent="0.25">
      <c r="A55" s="40"/>
      <c r="B55" s="144" t="s">
        <v>587</v>
      </c>
      <c r="C55" s="132" t="s">
        <v>271</v>
      </c>
      <c r="D55" s="133" t="s">
        <v>184</v>
      </c>
      <c r="E55" s="134">
        <v>460</v>
      </c>
      <c r="F55" s="135" t="s">
        <v>19</v>
      </c>
      <c r="G55" s="135" t="s">
        <v>41</v>
      </c>
      <c r="H55" s="135" t="s">
        <v>56</v>
      </c>
      <c r="I55" s="136">
        <v>0</v>
      </c>
      <c r="J55" s="136">
        <v>0.25</v>
      </c>
      <c r="K55" s="136">
        <v>0</v>
      </c>
      <c r="M55" s="37"/>
    </row>
    <row r="56" spans="1:13" ht="14.25" hidden="1" customHeight="1" x14ac:dyDescent="0.25">
      <c r="A56" s="40"/>
      <c r="B56" s="144" t="s">
        <v>588</v>
      </c>
      <c r="C56" s="132" t="s">
        <v>272</v>
      </c>
      <c r="D56" s="133"/>
      <c r="E56" s="134">
        <v>461</v>
      </c>
      <c r="F56" s="135" t="s">
        <v>19</v>
      </c>
      <c r="G56" s="135" t="s">
        <v>41</v>
      </c>
      <c r="H56" s="135" t="s">
        <v>56</v>
      </c>
      <c r="I56" s="136" t="s">
        <v>259</v>
      </c>
      <c r="J56" s="136">
        <v>0.25</v>
      </c>
      <c r="K56" s="136" t="e">
        <v>#VALUE!</v>
      </c>
      <c r="M56" s="37"/>
    </row>
    <row r="57" spans="1:13" ht="14.25" hidden="1" customHeight="1" x14ac:dyDescent="0.25">
      <c r="A57" s="40"/>
      <c r="B57" s="144" t="s">
        <v>589</v>
      </c>
      <c r="C57" s="132" t="s">
        <v>493</v>
      </c>
      <c r="D57" s="133"/>
      <c r="E57" s="134">
        <v>462</v>
      </c>
      <c r="F57" s="135" t="s">
        <v>19</v>
      </c>
      <c r="G57" s="135" t="s">
        <v>41</v>
      </c>
      <c r="H57" s="135" t="s">
        <v>56</v>
      </c>
      <c r="I57" s="136" t="s">
        <v>259</v>
      </c>
      <c r="J57" s="136">
        <v>0.25</v>
      </c>
      <c r="K57" s="136" t="e">
        <v>#VALUE!</v>
      </c>
      <c r="M57" s="37"/>
    </row>
    <row r="58" spans="1:13" ht="14.25" hidden="1" customHeight="1" x14ac:dyDescent="0.25">
      <c r="A58" s="40"/>
      <c r="B58" s="144" t="s">
        <v>590</v>
      </c>
      <c r="C58" s="132" t="s">
        <v>494</v>
      </c>
      <c r="D58" s="133"/>
      <c r="E58" s="134">
        <v>463</v>
      </c>
      <c r="F58" s="135" t="s">
        <v>19</v>
      </c>
      <c r="G58" s="135" t="s">
        <v>41</v>
      </c>
      <c r="H58" s="135" t="s">
        <v>56</v>
      </c>
      <c r="I58" s="136" t="s">
        <v>259</v>
      </c>
      <c r="J58" s="136">
        <v>0.25</v>
      </c>
      <c r="K58" s="136" t="e">
        <v>#VALUE!</v>
      </c>
      <c r="M58" s="37"/>
    </row>
    <row r="59" spans="1:13" ht="14.25" hidden="1" customHeight="1" x14ac:dyDescent="0.25">
      <c r="A59" s="40"/>
      <c r="B59" s="144" t="s">
        <v>591</v>
      </c>
      <c r="C59" s="132" t="s">
        <v>495</v>
      </c>
      <c r="D59" s="133"/>
      <c r="E59" s="134">
        <v>464</v>
      </c>
      <c r="F59" s="135" t="s">
        <v>19</v>
      </c>
      <c r="G59" s="135" t="s">
        <v>41</v>
      </c>
      <c r="H59" s="135" t="s">
        <v>56</v>
      </c>
      <c r="I59" s="136" t="s">
        <v>259</v>
      </c>
      <c r="J59" s="136">
        <v>0.25</v>
      </c>
      <c r="K59" s="136" t="e">
        <v>#VALUE!</v>
      </c>
      <c r="M59" s="37"/>
    </row>
    <row r="60" spans="1:13" ht="14.25" hidden="1" customHeight="1" x14ac:dyDescent="0.25">
      <c r="A60" s="40"/>
      <c r="B60" s="144" t="s">
        <v>592</v>
      </c>
      <c r="C60" s="132" t="s">
        <v>496</v>
      </c>
      <c r="D60" s="133"/>
      <c r="E60" s="134">
        <v>465</v>
      </c>
      <c r="F60" s="135" t="s">
        <v>19</v>
      </c>
      <c r="G60" s="135" t="s">
        <v>41</v>
      </c>
      <c r="H60" s="135" t="s">
        <v>56</v>
      </c>
      <c r="I60" s="136" t="s">
        <v>259</v>
      </c>
      <c r="J60" s="136">
        <v>0.25</v>
      </c>
      <c r="K60" s="136" t="e">
        <v>#VALUE!</v>
      </c>
      <c r="M60" s="37"/>
    </row>
    <row r="61" spans="1:13" ht="14.25" hidden="1" customHeight="1" x14ac:dyDescent="0.25">
      <c r="A61" s="40"/>
      <c r="B61" s="144" t="s">
        <v>593</v>
      </c>
      <c r="C61" s="132" t="s">
        <v>497</v>
      </c>
      <c r="D61" s="133"/>
      <c r="E61" s="134">
        <v>466</v>
      </c>
      <c r="F61" s="135" t="s">
        <v>19</v>
      </c>
      <c r="G61" s="135" t="s">
        <v>41</v>
      </c>
      <c r="H61" s="135" t="s">
        <v>56</v>
      </c>
      <c r="I61" s="136" t="s">
        <v>259</v>
      </c>
      <c r="J61" s="136">
        <v>0.25</v>
      </c>
      <c r="K61" s="136" t="e">
        <v>#VALUE!</v>
      </c>
      <c r="M61" s="37"/>
    </row>
    <row r="62" spans="1:13" ht="14.25" hidden="1" customHeight="1" x14ac:dyDescent="0.25">
      <c r="A62" s="40"/>
      <c r="B62" s="126" t="str">
        <f>B55</f>
        <v>41.2</v>
      </c>
      <c r="C62" s="127" t="s">
        <v>594</v>
      </c>
      <c r="D62" s="128"/>
      <c r="E62" s="129"/>
      <c r="F62" s="120" t="s">
        <v>19</v>
      </c>
      <c r="G62" s="120" t="s">
        <v>41</v>
      </c>
      <c r="H62" s="120" t="s">
        <v>56</v>
      </c>
      <c r="I62" s="121">
        <f>I55</f>
        <v>0</v>
      </c>
      <c r="J62" s="121">
        <v>0.25</v>
      </c>
      <c r="K62" s="121">
        <f>J62*I62</f>
        <v>0</v>
      </c>
      <c r="M62" s="37"/>
    </row>
    <row r="63" spans="1:13" ht="14.25" customHeight="1" x14ac:dyDescent="0.25">
      <c r="A63" s="40"/>
      <c r="B63" s="6" t="s">
        <v>498</v>
      </c>
      <c r="C63" s="11"/>
      <c r="D63" s="70"/>
      <c r="E63" s="13"/>
      <c r="F63" s="12"/>
      <c r="G63" s="12"/>
      <c r="H63" s="12"/>
      <c r="I63" s="14"/>
      <c r="J63" s="14"/>
      <c r="K63" s="14"/>
      <c r="M63" s="37"/>
    </row>
    <row r="64" spans="1:13" ht="14.25" customHeight="1" thickBot="1" x14ac:dyDescent="0.3">
      <c r="A64" s="40"/>
      <c r="B64" s="77"/>
      <c r="M64" s="37"/>
    </row>
    <row r="65" spans="1:13" ht="47.25" customHeight="1" thickBot="1" x14ac:dyDescent="0.3">
      <c r="A65" s="40"/>
      <c r="B65" s="77"/>
      <c r="C65" s="15" t="s">
        <v>537</v>
      </c>
      <c r="D65" s="16" t="s">
        <v>512</v>
      </c>
      <c r="E65" s="16" t="s">
        <v>68</v>
      </c>
      <c r="F65" s="18" t="s">
        <v>538</v>
      </c>
      <c r="M65" s="37"/>
    </row>
    <row r="66" spans="1:13" ht="26.25" customHeight="1" x14ac:dyDescent="0.25">
      <c r="A66" s="40"/>
      <c r="B66" s="34"/>
      <c r="C66" s="28" t="s">
        <v>273</v>
      </c>
      <c r="D66" s="29">
        <f>SUM(I12:I15)</f>
        <v>0.5</v>
      </c>
      <c r="E66" s="29">
        <f t="shared" ref="E66:E68" si="0">1/3</f>
        <v>0.33333333333333331</v>
      </c>
      <c r="F66" s="30">
        <f t="shared" ref="F66:F68" si="1">E66*D66</f>
        <v>0.16666666666666666</v>
      </c>
      <c r="M66" s="37"/>
    </row>
    <row r="67" spans="1:13" ht="26.25" customHeight="1" x14ac:dyDescent="0.25">
      <c r="A67" s="40"/>
      <c r="B67" s="34"/>
      <c r="C67" s="28" t="s">
        <v>274</v>
      </c>
      <c r="D67" s="29">
        <f>SUM(I16:I28)</f>
        <v>1</v>
      </c>
      <c r="E67" s="29">
        <f t="shared" si="0"/>
        <v>0.33333333333333331</v>
      </c>
      <c r="F67" s="30">
        <f t="shared" si="1"/>
        <v>0.33333333333333331</v>
      </c>
      <c r="M67" s="37"/>
    </row>
    <row r="68" spans="1:13" ht="26.25" customHeight="1" thickBot="1" x14ac:dyDescent="0.3">
      <c r="A68" s="40"/>
      <c r="B68" s="34"/>
      <c r="C68" s="28" t="s">
        <v>539</v>
      </c>
      <c r="D68" s="29">
        <f>SUM(I29:I35)</f>
        <v>0.66666666666666663</v>
      </c>
      <c r="E68" s="29">
        <f t="shared" si="0"/>
        <v>0.33333333333333331</v>
      </c>
      <c r="F68" s="30">
        <f t="shared" si="1"/>
        <v>0.22222222222222221</v>
      </c>
      <c r="M68" s="37"/>
    </row>
    <row r="69" spans="1:13" ht="26.25" customHeight="1" thickBot="1" x14ac:dyDescent="0.3">
      <c r="A69" s="40"/>
      <c r="B69" s="77"/>
      <c r="C69" s="200" t="s">
        <v>73</v>
      </c>
      <c r="D69" s="201"/>
      <c r="E69" s="202"/>
      <c r="F69" s="25">
        <f>SUM(F66:F68)</f>
        <v>0.72222222222222221</v>
      </c>
      <c r="M69" s="37"/>
    </row>
    <row r="70" spans="1:13" ht="17.25" customHeight="1" x14ac:dyDescent="0.25">
      <c r="A70" s="40"/>
      <c r="B70" s="77"/>
      <c r="C70" s="34"/>
      <c r="D70" s="34"/>
      <c r="E70" s="34"/>
      <c r="F70" s="34"/>
      <c r="M70" s="37"/>
    </row>
    <row r="71" spans="1:13" ht="19.5" customHeight="1" x14ac:dyDescent="0.25">
      <c r="A71" s="40"/>
      <c r="B71" s="77"/>
      <c r="C71" s="34"/>
      <c r="D71" s="34"/>
      <c r="E71" s="34"/>
      <c r="F71" s="34"/>
      <c r="M71" s="37"/>
    </row>
    <row r="72" spans="1:13" ht="6" customHeight="1" x14ac:dyDescent="0.25">
      <c r="A72" s="40"/>
      <c r="B72" s="77"/>
      <c r="C72" s="34"/>
      <c r="D72" s="34"/>
      <c r="E72" s="34"/>
      <c r="F72" s="34"/>
      <c r="M72" s="37"/>
    </row>
    <row r="73" spans="1:13" ht="14.25" customHeight="1" thickBot="1" x14ac:dyDescent="0.3">
      <c r="A73" s="40"/>
      <c r="B73" s="77"/>
      <c r="M73" s="37"/>
    </row>
    <row r="74" spans="1:13" ht="43.5" customHeight="1" thickBot="1" x14ac:dyDescent="0.3">
      <c r="A74" s="40"/>
      <c r="B74" s="77"/>
      <c r="C74" s="27" t="s">
        <v>275</v>
      </c>
      <c r="D74" s="72" t="s">
        <v>512</v>
      </c>
      <c r="E74" s="72" t="s">
        <v>68</v>
      </c>
      <c r="F74" s="73" t="s">
        <v>519</v>
      </c>
      <c r="M74" s="37"/>
    </row>
    <row r="75" spans="1:13" ht="31.5" x14ac:dyDescent="0.25">
      <c r="A75" s="40"/>
      <c r="B75" s="34"/>
      <c r="C75" s="28" t="s">
        <v>276</v>
      </c>
      <c r="D75" s="29">
        <f>SUM(I36:I39)</f>
        <v>0.66666666666666663</v>
      </c>
      <c r="E75" s="29">
        <f t="shared" ref="E75:E78" si="2">1/4</f>
        <v>0.25</v>
      </c>
      <c r="F75" s="30">
        <f>E75*D75</f>
        <v>0.16666666666666666</v>
      </c>
      <c r="M75" s="37"/>
    </row>
    <row r="76" spans="1:13" ht="31.5" x14ac:dyDescent="0.25">
      <c r="A76" s="40"/>
      <c r="B76" s="34"/>
      <c r="C76" s="28" t="s">
        <v>277</v>
      </c>
      <c r="D76" s="29">
        <f>SUM(I40:I53)</f>
        <v>0.5</v>
      </c>
      <c r="E76" s="29">
        <f>1/4</f>
        <v>0.25</v>
      </c>
      <c r="F76" s="30">
        <f>E76*D76</f>
        <v>0.125</v>
      </c>
      <c r="M76" s="37"/>
    </row>
    <row r="77" spans="1:13" ht="31.5" x14ac:dyDescent="0.25">
      <c r="A77" s="40"/>
      <c r="B77" s="34"/>
      <c r="C77" s="28" t="s">
        <v>278</v>
      </c>
      <c r="D77" s="29">
        <f>SUM(I54:I55)</f>
        <v>0</v>
      </c>
      <c r="E77" s="29">
        <f t="shared" si="2"/>
        <v>0.25</v>
      </c>
      <c r="F77" s="30">
        <f t="shared" ref="F77:F78" si="3">E77*D77</f>
        <v>0</v>
      </c>
      <c r="M77" s="37"/>
    </row>
    <row r="78" spans="1:13" ht="48.75" customHeight="1" thickBot="1" x14ac:dyDescent="0.3">
      <c r="A78" s="40"/>
      <c r="B78" s="34"/>
      <c r="C78" s="74" t="s">
        <v>540</v>
      </c>
      <c r="D78" s="75">
        <f>SUM(I56:I62)</f>
        <v>0</v>
      </c>
      <c r="E78" s="29">
        <f t="shared" si="2"/>
        <v>0.25</v>
      </c>
      <c r="F78" s="30">
        <f t="shared" si="3"/>
        <v>0</v>
      </c>
      <c r="M78" s="37"/>
    </row>
    <row r="79" spans="1:13" ht="27.75" customHeight="1" thickBot="1" x14ac:dyDescent="0.3">
      <c r="A79" s="40"/>
      <c r="B79" s="77"/>
      <c r="C79" s="194" t="s">
        <v>73</v>
      </c>
      <c r="D79" s="201"/>
      <c r="E79" s="202"/>
      <c r="F79" s="31">
        <f>SUM(F75:F78)</f>
        <v>0.29166666666666663</v>
      </c>
      <c r="M79" s="37"/>
    </row>
    <row r="80" spans="1:13" ht="14.25" customHeight="1" x14ac:dyDescent="0.25">
      <c r="A80" s="40"/>
      <c r="B80" s="77"/>
      <c r="M80" s="37"/>
    </row>
    <row r="81" spans="1:13" ht="16.5" thickBot="1" x14ac:dyDescent="0.3">
      <c r="A81" s="40"/>
      <c r="B81" s="77"/>
      <c r="M81" s="37"/>
    </row>
    <row r="82" spans="1:13" ht="27.75" customHeight="1" thickBot="1" x14ac:dyDescent="0.3">
      <c r="A82" s="40"/>
      <c r="B82" s="77"/>
      <c r="C82" s="191" t="s">
        <v>78</v>
      </c>
      <c r="D82" s="201"/>
      <c r="E82" s="202"/>
      <c r="F82" s="76">
        <f>(F69*50%)+(F79*50%)</f>
        <v>0.50694444444444442</v>
      </c>
      <c r="M82" s="37"/>
    </row>
    <row r="83" spans="1:13" ht="14.25" customHeight="1" x14ac:dyDescent="0.25">
      <c r="A83" s="40"/>
      <c r="B83" s="77"/>
      <c r="M83" s="37"/>
    </row>
    <row r="84" spans="1:13" ht="14.25" customHeight="1" x14ac:dyDescent="0.25">
      <c r="A84" s="40"/>
      <c r="B84" s="77"/>
      <c r="M84" s="37"/>
    </row>
    <row r="85" spans="1:13" ht="14.25" customHeight="1" x14ac:dyDescent="0.25">
      <c r="A85" s="40"/>
      <c r="B85" s="77"/>
      <c r="M85" s="37"/>
    </row>
    <row r="86" spans="1:13" ht="14.25" customHeight="1" x14ac:dyDescent="0.25">
      <c r="A86" s="40"/>
      <c r="B86" s="77"/>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45" customHeight="1" x14ac:dyDescent="0.25">
      <c r="A90" s="40"/>
      <c r="B90" s="77"/>
      <c r="C90" s="96" t="s">
        <v>524</v>
      </c>
      <c r="D90" s="97"/>
      <c r="E90" s="97"/>
      <c r="F90" s="97"/>
      <c r="G90" s="97"/>
      <c r="H90" s="97"/>
      <c r="I90" s="97"/>
      <c r="J90" s="98"/>
      <c r="M90" s="37"/>
    </row>
    <row r="91" spans="1:13" ht="14.25" customHeight="1" x14ac:dyDescent="0.25">
      <c r="A91" s="40"/>
      <c r="B91" s="77"/>
      <c r="C91" s="89" t="s">
        <v>508</v>
      </c>
      <c r="D91" s="82"/>
      <c r="E91" s="82"/>
      <c r="F91" s="82"/>
      <c r="G91" s="82"/>
      <c r="H91" s="82"/>
      <c r="I91" s="82"/>
      <c r="J91" s="88"/>
      <c r="M91" s="37"/>
    </row>
    <row r="92" spans="1:13" ht="14.25" customHeight="1" x14ac:dyDescent="0.25">
      <c r="A92" s="40"/>
      <c r="B92" s="77"/>
      <c r="C92" s="89" t="s">
        <v>525</v>
      </c>
      <c r="D92" s="82"/>
      <c r="E92" s="82"/>
      <c r="F92" s="82"/>
      <c r="G92" s="82"/>
      <c r="H92" s="82"/>
      <c r="I92" s="82"/>
      <c r="J92" s="88"/>
      <c r="M92" s="37"/>
    </row>
    <row r="93" spans="1:13" ht="14.25" customHeight="1" x14ac:dyDescent="0.25">
      <c r="A93" s="40"/>
      <c r="B93" s="77"/>
      <c r="C93" s="100" t="s">
        <v>511</v>
      </c>
      <c r="D93" s="91"/>
      <c r="E93" s="91"/>
      <c r="F93" s="91"/>
      <c r="G93" s="91"/>
      <c r="H93" s="91"/>
      <c r="I93" s="91"/>
      <c r="J93" s="101"/>
      <c r="M93" s="37"/>
    </row>
    <row r="94" spans="1:13" ht="14.25" customHeight="1" x14ac:dyDescent="0.25">
      <c r="A94" s="40"/>
      <c r="B94" s="77"/>
      <c r="M94" s="37"/>
    </row>
    <row r="95" spans="1:13" ht="14.25" customHeight="1" x14ac:dyDescent="0.25">
      <c r="A95" s="40"/>
      <c r="B95" s="77"/>
      <c r="M95" s="37"/>
    </row>
    <row r="96" spans="1:13" ht="14.25" customHeight="1" x14ac:dyDescent="0.25">
      <c r="A96" s="40"/>
      <c r="B96" s="77"/>
      <c r="M96" s="37"/>
    </row>
    <row r="97" spans="1:13" ht="14.25" customHeight="1" x14ac:dyDescent="0.25">
      <c r="A97" s="40"/>
      <c r="B97" s="77"/>
      <c r="M97" s="37"/>
    </row>
    <row r="98" spans="1:13" ht="14.25" customHeight="1" thickBot="1" x14ac:dyDescent="0.3">
      <c r="A98" s="42"/>
      <c r="B98" s="78"/>
      <c r="C98" s="43"/>
      <c r="D98" s="43"/>
      <c r="E98" s="43"/>
      <c r="F98" s="43"/>
      <c r="G98" s="43"/>
      <c r="H98" s="43"/>
      <c r="I98" s="43"/>
      <c r="J98" s="43"/>
      <c r="K98" s="43"/>
      <c r="L98" s="43"/>
      <c r="M98" s="44"/>
    </row>
    <row r="99" spans="1:13" ht="14.25" customHeight="1" x14ac:dyDescent="0.25">
      <c r="B99" s="77"/>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sheetData>
  <sheetProtection algorithmName="SHA-512" hashValue="/nogBTBDM/OUNpZV8HhHC5k5oLKJR0nDi7UBKBk+NrvuzZtC8f9NN9NyolTttTaePzG/Xbjec9v6AAv18C/BRg==" saltValue="gnObA30WtsVjrC1Qy/YUgA==" spinCount="100000" sheet="1" objects="1" scenarios="1"/>
  <autoFilter ref="B11:K43" xr:uid="{00000000-0009-0000-0000-000007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00000000-0004-0000-0700-00000000000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2024-12-17T06:40:16Z</dcterms:modified>
</cp:coreProperties>
</file>