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G:\.shortcut-targets-by-id\1lmcdvhTHU2CJ5R6QKLqdbhnb713GIv8c\1.1. Plan Estadístico Distrital\1. Formulación PET 2025-2029\4. Documento\ANEXOS\"/>
    </mc:Choice>
  </mc:AlternateContent>
  <xr:revisionPtr revIDLastSave="0" documentId="13_ncr:1_{77316891-4293-4E4D-8A5B-E2E001AC100C}" xr6:coauthVersionLast="47" xr6:coauthVersionMax="47" xr10:uidLastSave="{00000000-0000-0000-0000-000000000000}"/>
  <workbookProtection workbookAlgorithmName="SHA-512" workbookHashValue="EOc8HKyaC87s7tVZmEJC4+bq1a/+pZJMLRND1ZP5ytursB2Zyp0QHqs3K6H5cMdSSFKXTuWhs2WYuwMSjgLaWw==" workbookSaltValue="vHU6k2BGktpvuoNuGVGghA==" workbookSpinCount="100000" lockStructure="1"/>
  <bookViews>
    <workbookView xWindow="-120" yWindow="-120" windowWidth="21840" windowHeight="1302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uso'!$B$11:$K$43</definedName>
    <definedName name="_xlnm.Print_Area" localSheetId="6">'E. Metodología estadística'!$A$1:$M$139</definedName>
    <definedName name="_xlnm.Print_Area" localSheetId="0">ÍNDICE!$A$1:$I$33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D75" i="7" l="1"/>
  <c r="D68" i="7" l="1"/>
  <c r="D76" i="5"/>
  <c r="K56" i="6"/>
  <c r="J56" i="6"/>
  <c r="J48" i="6"/>
  <c r="K48" i="6" s="1"/>
  <c r="I63" i="5"/>
  <c r="K23" i="5"/>
  <c r="K22" i="5"/>
  <c r="K19" i="5"/>
  <c r="K12" i="5"/>
  <c r="J52" i="6" l="1"/>
  <c r="K52" i="6" s="1"/>
  <c r="J51" i="6"/>
  <c r="K51" i="6" s="1"/>
  <c r="J41" i="5"/>
  <c r="K41" i="5" s="1"/>
  <c r="J32" i="5"/>
  <c r="K32" i="5" s="1"/>
  <c r="D76" i="7" l="1"/>
  <c r="K85" i="6"/>
  <c r="D77" i="7"/>
  <c r="I62" i="7"/>
  <c r="D78" i="7" s="1"/>
  <c r="K62" i="7" l="1"/>
  <c r="B62" i="7"/>
  <c r="D78" i="5" l="1"/>
  <c r="D81" i="5"/>
  <c r="D77" i="5"/>
  <c r="D113" i="6" l="1"/>
  <c r="D112" i="6"/>
  <c r="D41" i="4" l="1"/>
  <c r="E76" i="7"/>
  <c r="D121" i="6"/>
  <c r="F76" i="7" l="1"/>
  <c r="E30" i="3"/>
  <c r="E121" i="6"/>
  <c r="F121" i="6" s="1"/>
  <c r="E120" i="6"/>
  <c r="E119" i="6"/>
  <c r="D120" i="6" l="1"/>
  <c r="D67" i="7"/>
  <c r="D66" i="7"/>
  <c r="D119" i="6"/>
  <c r="D111" i="6"/>
  <c r="D104" i="6"/>
  <c r="D105" i="6"/>
  <c r="D103" i="6"/>
  <c r="D102" i="6"/>
  <c r="D101" i="6"/>
  <c r="D100" i="6"/>
  <c r="D80" i="5"/>
  <c r="D79" i="5"/>
  <c r="D71" i="5"/>
  <c r="D70" i="5"/>
  <c r="D69" i="5"/>
  <c r="D43" i="4"/>
  <c r="D44" i="4"/>
  <c r="D49" i="4"/>
  <c r="D51" i="4"/>
  <c r="D50" i="4"/>
  <c r="F44" i="4" l="1"/>
  <c r="D42" i="4"/>
  <c r="F42" i="4" s="1"/>
  <c r="F41" i="4"/>
  <c r="A9" i="3"/>
  <c r="A9" i="2"/>
  <c r="E78" i="7"/>
  <c r="E77" i="7"/>
  <c r="F77" i="7" s="1"/>
  <c r="E75" i="7"/>
  <c r="F75" i="7" s="1"/>
  <c r="E68" i="7"/>
  <c r="E67" i="7"/>
  <c r="F67" i="7" s="1"/>
  <c r="E66" i="7"/>
  <c r="E113" i="6"/>
  <c r="F113" i="6" s="1"/>
  <c r="E112" i="6"/>
  <c r="F112" i="6" s="1"/>
  <c r="E111" i="6"/>
  <c r="F111" i="6" s="1"/>
  <c r="E105" i="6"/>
  <c r="E104" i="6"/>
  <c r="F104" i="6" s="1"/>
  <c r="E103" i="6"/>
  <c r="E102" i="6"/>
  <c r="E101" i="6"/>
  <c r="E100" i="6"/>
  <c r="E81" i="5"/>
  <c r="F81" i="5" s="1"/>
  <c r="E80" i="5"/>
  <c r="F80" i="5" s="1"/>
  <c r="E79" i="5"/>
  <c r="E78" i="5"/>
  <c r="F78" i="5" s="1"/>
  <c r="E77" i="5"/>
  <c r="F77" i="5" s="1"/>
  <c r="E76" i="5"/>
  <c r="E71" i="5"/>
  <c r="F71" i="5" s="1"/>
  <c r="E70" i="5"/>
  <c r="E69" i="5"/>
  <c r="F69" i="5" s="1"/>
  <c r="K63" i="5"/>
  <c r="E51" i="4"/>
  <c r="F51" i="4" s="1"/>
  <c r="E50" i="4"/>
  <c r="E49" i="4"/>
  <c r="F49" i="4" s="1"/>
  <c r="F43" i="4"/>
  <c r="E36" i="3"/>
  <c r="E35" i="3"/>
  <c r="E29" i="3"/>
  <c r="E28" i="3"/>
  <c r="F45" i="4" l="1"/>
  <c r="F66" i="7"/>
  <c r="F68" i="7"/>
  <c r="F78" i="7"/>
  <c r="F79" i="7" s="1"/>
  <c r="F120" i="6"/>
  <c r="F101" i="6"/>
  <c r="F102" i="6"/>
  <c r="F105" i="6"/>
  <c r="F114" i="6"/>
  <c r="F29" i="3" s="1"/>
  <c r="G29" i="3" s="1"/>
  <c r="F103" i="6"/>
  <c r="F100" i="6"/>
  <c r="F76" i="5"/>
  <c r="F79" i="5"/>
  <c r="F70" i="5"/>
  <c r="F72" i="5" s="1"/>
  <c r="F50" i="4"/>
  <c r="F52" i="4" s="1"/>
  <c r="F119" i="6"/>
  <c r="F54" i="4" l="1"/>
  <c r="F82" i="5"/>
  <c r="F84" i="5" s="1"/>
  <c r="F21" i="3"/>
  <c r="G21" i="3" s="1"/>
  <c r="F106" i="6"/>
  <c r="F122" i="6"/>
  <c r="F30" i="3" s="1"/>
  <c r="G30" i="3" s="1"/>
  <c r="F69" i="7"/>
  <c r="F82" i="7" s="1"/>
  <c r="F36" i="3"/>
  <c r="G36" i="3" s="1"/>
  <c r="F14" i="3"/>
  <c r="G14" i="3" s="1"/>
  <c r="F15" i="3"/>
  <c r="G15" i="3" s="1"/>
  <c r="F22" i="3" l="1"/>
  <c r="G22" i="3" s="1"/>
  <c r="G23" i="3" s="1"/>
  <c r="E19" i="2" s="1"/>
  <c r="F19" i="2" s="1"/>
  <c r="G16" i="3"/>
  <c r="E18" i="2" s="1"/>
  <c r="F18" i="2" s="1"/>
  <c r="F28" i="3"/>
  <c r="G28" i="3" s="1"/>
  <c r="G31" i="3" s="1"/>
  <c r="F124" i="6"/>
  <c r="F35" i="3"/>
  <c r="G35" i="3" s="1"/>
  <c r="E20" i="2" l="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4" authorId="0" shapeId="0" xr:uid="{0FC4DBF5-5EBF-41D9-A7A7-25B582E72876}">
      <text>
        <r>
          <rPr>
            <b/>
            <sz val="9"/>
            <color indexed="81"/>
            <rFont val="Tahoma"/>
            <family val="2"/>
          </rPr>
          <t>DELL:</t>
        </r>
        <r>
          <rPr>
            <sz val="9"/>
            <color indexed="81"/>
            <rFont val="Tahoma"/>
            <family val="2"/>
          </rPr>
          <t xml:space="preserve">
25%
</t>
        </r>
      </text>
    </comment>
    <comment ref="I15" authorId="0" shapeId="0" xr:uid="{04616552-6A38-449A-A4B5-CA126B76E242}">
      <text>
        <r>
          <rPr>
            <b/>
            <sz val="9"/>
            <color indexed="81"/>
            <rFont val="Tahoma"/>
            <family val="2"/>
          </rPr>
          <t>DELL:</t>
        </r>
        <r>
          <rPr>
            <sz val="9"/>
            <color indexed="81"/>
            <rFont val="Tahoma"/>
            <family val="2"/>
          </rPr>
          <t xml:space="preserve">
25%
</t>
        </r>
      </text>
    </comment>
    <comment ref="I16" authorId="0" shapeId="0" xr:uid="{AB7C910C-3EBA-4731-B324-EE89E5C471DD}">
      <text>
        <r>
          <rPr>
            <b/>
            <sz val="9"/>
            <color indexed="81"/>
            <rFont val="Tahoma"/>
            <family val="2"/>
          </rPr>
          <t>DELL:</t>
        </r>
        <r>
          <rPr>
            <sz val="9"/>
            <color indexed="81"/>
            <rFont val="Tahoma"/>
            <family val="2"/>
          </rPr>
          <t xml:space="preserve">
25%
</t>
        </r>
      </text>
    </comment>
    <comment ref="I17" authorId="0" shapeId="0" xr:uid="{483EEA12-747F-4609-9AAA-3335B3DE2141}">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9" authorId="0" shapeId="0" xr:uid="{F25DEE94-56DF-4BCA-976F-E4132D83241B}">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2" authorId="0" shapeId="0" xr:uid="{B16F88D8-7D71-4FAA-A16C-83647F681FD2}">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3" authorId="0" shapeId="0" xr:uid="{47DC5DE0-FBDE-465B-8DB7-B222CD56050D}">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2B9FF89B-BB93-4881-9693-4D43B3A8FE0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3" authorId="0" shapeId="0" xr:uid="{6839D772-5400-4C1C-AFAD-B80435510424}">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14" authorId="0" shapeId="0" xr:uid="{9E90498F-BFB2-4518-91FD-A06E07427099}">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15" authorId="0" shapeId="0" xr:uid="{CBBD8E4D-F921-43D5-859E-16EADBF17FE9}">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16" authorId="0" shapeId="0" xr:uid="{50A7F5FC-D78C-41DD-9671-5D63B6EDF34C}">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17" authorId="0" shapeId="0" xr:uid="{363B39DA-D7B3-4407-862C-F294CE43C762}">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18" authorId="0" shapeId="0" xr:uid="{BB490015-CAD3-4406-8391-88112226369B}">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19" authorId="0" shapeId="0" xr:uid="{A3621A76-7EFA-49A3-ACC3-E10F13E9C987}">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0" authorId="0" shapeId="0" xr:uid="{3D308DAB-9F43-44BC-88A9-A4B49BE11C10}">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1" authorId="0" shapeId="0" xr:uid="{7317742A-67D8-486D-85C6-584B606CF63D}">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2" authorId="0" shapeId="0" xr:uid="{F8FD4E81-407F-45EB-9321-1F60CA3826BB}">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3" authorId="0" shapeId="0" xr:uid="{409857AD-9198-4B8A-B506-A05C987B8F5C}">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24" authorId="0" shapeId="0" xr:uid="{BA574516-718B-4F99-8F69-47643B1DF751}">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5" authorId="0" shapeId="0" xr:uid="{102F1831-1847-4550-AF7A-98C3A2D7C5E9}">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26" authorId="0" shapeId="0" xr:uid="{6D593EB9-2196-44CF-A4C6-EFEA2135024E}">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27" authorId="0" shapeId="0" xr:uid="{1FC84188-489C-4DF6-8220-3019520D6374}">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28" authorId="0" shapeId="0" xr:uid="{F3D6612E-C72C-4098-9C0C-D1FF9510579A}">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29" authorId="0" shapeId="0" xr:uid="{BCE656E0-6067-43A1-ACCB-A61390A6143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0" authorId="0" shapeId="0" xr:uid="{22277F67-DF64-467D-BEE8-2FDB3F08799E}">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1" authorId="0" shapeId="0" xr:uid="{5352FFFC-89A6-4312-B366-B2CB832FC5BD}">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2" authorId="0" shapeId="0" xr:uid="{E16A2A2A-C324-48AE-A35E-DDEBA0E047C3}">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3" authorId="0" shapeId="0" xr:uid="{125DA9FA-F8E8-4DFA-94DA-B704F52B87CE}">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34" authorId="0" shapeId="0" xr:uid="{144A5EC5-52F4-4E86-8C12-EC2895599457}">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35" authorId="0" shapeId="0" xr:uid="{AF89CCD5-5312-405B-8773-DF01DBCB50FA}">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36" authorId="0" shapeId="0" xr:uid="{1ABE0099-0A46-48F5-B029-7FAF183D082C}">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37" authorId="0" shapeId="0" xr:uid="{5C2E3CB6-17EE-44A4-8E72-E5BECF2D438B}">
      <text>
        <r>
          <rPr>
            <b/>
            <sz val="9"/>
            <color indexed="81"/>
            <rFont val="Tahoma"/>
            <family val="2"/>
          </rPr>
          <t>DELL:</t>
        </r>
        <r>
          <rPr>
            <sz val="9"/>
            <color indexed="81"/>
            <rFont val="Tahoma"/>
            <family val="2"/>
          </rPr>
          <t xml:space="preserve">
El calculo depende del número de operaciones estadísticas y si tiene la ficha . Ej: Si tiene 5 operaciones cada ficha vale el 20% </t>
        </r>
      </text>
    </comment>
    <comment ref="I38" authorId="0" shapeId="0" xr:uid="{681FCCF3-C0B4-4ECE-A2AF-5F09771C8D75}">
      <text>
        <r>
          <rPr>
            <b/>
            <sz val="9"/>
            <color indexed="81"/>
            <rFont val="Tahoma"/>
            <family val="2"/>
          </rPr>
          <t>DELL:</t>
        </r>
        <r>
          <rPr>
            <sz val="9"/>
            <color indexed="81"/>
            <rFont val="Tahoma"/>
            <family val="2"/>
          </rPr>
          <t xml:space="preserve">
el calculo depende del número de manuales que tengan. Manuales vale (1/3) 33,33%. Ejemplo: Si tiene 5 de 5 manuales cada uno vale 6,67% </t>
        </r>
      </text>
    </comment>
    <comment ref="I39" authorId="0" shapeId="0" xr:uid="{D4E69CD2-9481-4B66-9F46-7929724D00A1}">
      <text>
        <r>
          <rPr>
            <b/>
            <sz val="9"/>
            <color indexed="81"/>
            <rFont val="Tahoma"/>
            <family val="2"/>
          </rPr>
          <t>DELL:</t>
        </r>
        <r>
          <rPr>
            <sz val="9"/>
            <color indexed="81"/>
            <rFont val="Tahoma"/>
            <family val="2"/>
          </rPr>
          <t xml:space="preserve">
el calculo depende del número de diccionarios que tengan. diccionarios vale (1/3) 33,33%. Ejemplo: Si tiene 5 de 5 diccionarios cada uno vale 6,67% </t>
        </r>
      </text>
    </comment>
    <comment ref="I40" authorId="0" shapeId="0" xr:uid="{449AFB1B-77CA-4B5E-A923-5D089AC76831}">
      <text>
        <r>
          <rPr>
            <b/>
            <sz val="9"/>
            <color indexed="81"/>
            <rFont val="Tahoma"/>
            <family val="2"/>
          </rPr>
          <t>DELL:</t>
        </r>
        <r>
          <rPr>
            <sz val="9"/>
            <color indexed="81"/>
            <rFont val="Tahoma"/>
            <family val="2"/>
          </rPr>
          <t xml:space="preserve">
el calculo depende del número de documentos que tengan. documentos vale (1/3) 33,33%. Ejemplo: Si tiene 5 de 5 documentos cada uno vale 6,67% </t>
        </r>
      </text>
    </comment>
    <comment ref="I41" authorId="0" shapeId="0" xr:uid="{9C809B6A-C570-4859-BC0C-017B8ADCABA9}">
      <text>
        <r>
          <rPr>
            <b/>
            <sz val="9"/>
            <color indexed="81"/>
            <rFont val="Tahoma"/>
            <family val="2"/>
          </rPr>
          <t>DELL:</t>
        </r>
        <r>
          <rPr>
            <sz val="9"/>
            <color indexed="81"/>
            <rFont val="Tahoma"/>
            <family val="2"/>
          </rPr>
          <t xml:space="preserve">
El calculo depende del número de operaciones estadísticas y si tiene acciones Ej: Si tiene 5 operaciones cada accion vale el 20% </t>
        </r>
      </text>
    </comment>
    <comment ref="I44" authorId="0" shapeId="0" xr:uid="{88D7C2EE-AF7C-4877-A972-8309EB2373C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45" authorId="0" shapeId="0" xr:uid="{1CB74296-0847-42A2-8595-F52FE2D8281E}">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D77"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A934D7D-392A-4483-9C48-9B517B6F2363}">
      <text>
        <r>
          <rPr>
            <b/>
            <sz val="9"/>
            <color indexed="81"/>
            <rFont val="Tahoma"/>
            <family val="2"/>
          </rPr>
          <t>DELL:</t>
        </r>
        <r>
          <rPr>
            <sz val="9"/>
            <color indexed="81"/>
            <rFont val="Tahoma"/>
            <family val="2"/>
          </rPr>
          <t xml:space="preserve">
25%
</t>
        </r>
      </text>
    </comment>
    <comment ref="I16"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1" authorId="0" shapeId="0" xr:uid="{11E062E3-398C-4E47-938C-C62E9FA39B2E}">
      <text>
        <r>
          <rPr>
            <b/>
            <sz val="9"/>
            <color indexed="81"/>
            <rFont val="Tahoma"/>
            <family val="2"/>
          </rPr>
          <t>DELL:</t>
        </r>
        <r>
          <rPr>
            <sz val="9"/>
            <color indexed="81"/>
            <rFont val="Tahoma"/>
            <family val="2"/>
          </rPr>
          <t xml:space="preserve">
La ponderación de la pregunta depende del número de productos 1) 33.3% 2)66,7 y 3 o más 100%
</t>
        </r>
      </text>
    </comment>
    <comment ref="I36"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37" authorId="0" shapeId="0" xr:uid="{762BF0AD-90A6-4532-87BD-31C9F2E2DC52}">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38" authorId="0" shapeId="0" xr:uid="{77534795-EBF8-41C3-B201-1C0D2F6AB8D2}">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 ref="I55" authorId="0" shapeId="0" xr:uid="{56295E1E-39D1-4115-A37B-8B7B50B1F8F8}">
      <text>
        <r>
          <rPr>
            <b/>
            <sz val="9"/>
            <color indexed="81"/>
            <rFont val="Tahoma"/>
            <family val="2"/>
          </rPr>
          <t>DELL:</t>
        </r>
        <r>
          <rPr>
            <sz val="9"/>
            <color indexed="81"/>
            <rFont val="Tahoma"/>
            <family val="2"/>
          </rPr>
          <t xml:space="preserve">
0%
</t>
        </r>
      </text>
    </comment>
    <comment ref="I62" authorId="0" shapeId="0" xr:uid="{7DCAEBE5-4AED-4F0D-B665-BBC6618E476A}">
      <text>
        <r>
          <rPr>
            <b/>
            <sz val="9"/>
            <color indexed="81"/>
            <rFont val="Tahoma"/>
            <family val="2"/>
          </rPr>
          <t>DELL:</t>
        </r>
        <r>
          <rPr>
            <sz val="9"/>
            <color indexed="81"/>
            <rFont val="Tahoma"/>
            <family val="2"/>
          </rPr>
          <t xml:space="preserve">
La ponderación de la pregunta depende del número de productos 1) 33.3% 2)66,7 y 3 o más 100%
</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<sst xmlns="http://schemas.openxmlformats.org/spreadsheetml/2006/main" count="1542" uniqueCount="598">
  <si>
    <t>ALCALDÍA DE SANTIAGO DE CALI</t>
  </si>
  <si>
    <t>DEPARTAMENTO ADMINISTRATIVO DE PLANEACIÓN</t>
  </si>
  <si>
    <t>PLAN ESTADÍSTICO DISTRITAL DE SANTIAGO DE CALI</t>
  </si>
  <si>
    <t>ÍNDICE DE CAPACIDAD ESTADÍSTICA DISTRITAL (ICED)  2024</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</si>
  <si>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</si>
  <si>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</si>
  <si>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</si>
  <si>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</si>
  <si>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</si>
  <si>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</si>
  <si>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</si>
  <si>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</si>
  <si>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</si>
  <si>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</si>
  <si>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</si>
  <si>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</si>
  <si>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</si>
  <si>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</si>
  <si>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F.</t>
  </si>
  <si>
    <t>Accesibilidad y uso</t>
  </si>
  <si>
    <t>Resultado de la dimensión Accesibilidad y uso, desagregado por subdimensión y por pregunta</t>
  </si>
  <si>
    <t>Dimensión</t>
  </si>
  <si>
    <t>N°</t>
  </si>
  <si>
    <t>Ponderación</t>
  </si>
  <si>
    <t>Restulado obtenido</t>
  </si>
  <si>
    <t>RI</t>
  </si>
  <si>
    <t>Resultado del Índice</t>
  </si>
  <si>
    <t>Resultado por Dimensiones</t>
  </si>
  <si>
    <t>Subdimensión</t>
  </si>
  <si>
    <t>Resultado obtenido</t>
  </si>
  <si>
    <t>Entorno Institucional</t>
  </si>
  <si>
    <t>Gestión del conocimiento</t>
  </si>
  <si>
    <t>RDI</t>
  </si>
  <si>
    <t>Recursos humanos, recursos financieros y recursos técnológicos</t>
  </si>
  <si>
    <t>Herramientas de gestión y procesamiento</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</si>
  <si>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</si>
  <si>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</si>
  <si>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</si>
  <si>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</si>
  <si>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</si>
  <si>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</si>
  <si>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</si>
  <si>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</si>
  <si>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</si>
  <si>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</si>
  <si>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</si>
  <si>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</si>
  <si>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</si>
  <si>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</si>
  <si>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</si>
  <si>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</si>
  <si>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</si>
  <si>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</si>
  <si>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</si>
  <si>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</si>
  <si>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Marco Institucional</t>
  </si>
  <si>
    <t>Si</t>
  </si>
  <si>
    <t>Tiene procedimientos relacionadas con la generación, procesamiento, reporte o difusión de información estadística</t>
  </si>
  <si>
    <t>Tiene planes de trabajo con actividades especificas de generación, procesamiento, reporte o difusión de información estadística</t>
  </si>
  <si>
    <t>Tiene planes de acción con actividades especificas de generación, procesamiento, reporte o difusión de información estadística</t>
  </si>
  <si>
    <t>Tiene programas con actividades especificas de generación, procesamiento, reporte o difusión de información estadística</t>
  </si>
  <si>
    <t>Tiene proyectos con actividades especificas de generación, procesamiento, reporte o difusión de información estadística</t>
  </si>
  <si>
    <t>No incluye estas actividades en las herramientas de planificación</t>
  </si>
  <si>
    <t>Participa activamente actividades de fortalecimiento de competencias estadísticas</t>
  </si>
  <si>
    <t>Participa en comisiones estadísticas</t>
  </si>
  <si>
    <t>Participa en mesas estadísticas</t>
  </si>
  <si>
    <t>Participa en observatorios estadísticos</t>
  </si>
  <si>
    <t>Existe de manera formal un mecanismo de trazabilidad con herramientas o procedimientos para registrar y rastrear cada etapa de producción de la información estadística.</t>
  </si>
  <si>
    <t xml:space="preserve">Ponderación pregunta </t>
  </si>
  <si>
    <t>Funciones relacionadas</t>
  </si>
  <si>
    <t>Procedimientos relacionados</t>
  </si>
  <si>
    <t>Herramientas de planificación procesamiento</t>
  </si>
  <si>
    <t xml:space="preserve">Herramientas de planificación mejoramiento </t>
  </si>
  <si>
    <t>Resultado Subdimensión</t>
  </si>
  <si>
    <t>Subdimensión Gestión del conocimiento</t>
  </si>
  <si>
    <t>Fortalecimiento de competencias estadísticas</t>
  </si>
  <si>
    <t>Participación en instancias de coordinación interinstitucional</t>
  </si>
  <si>
    <t>Trazabilidad y continuidad en los procesos estadísticos</t>
  </si>
  <si>
    <t>Resultado Dimensión</t>
  </si>
  <si>
    <t>13.1</t>
  </si>
  <si>
    <t>Herramientas de procesamiento de datos - Hojas de Cálculo</t>
  </si>
  <si>
    <t>Uso de Herramientas de Gestión y Procesamiento de Datos.</t>
  </si>
  <si>
    <t>13.6</t>
  </si>
  <si>
    <t>Herramientas de procesamiento de datos - Desarrolladas por el organismo</t>
  </si>
  <si>
    <t>13.8</t>
  </si>
  <si>
    <t>Herramientas de procesamiento de datos - Programas de datos geográficos</t>
  </si>
  <si>
    <t>13.9</t>
  </si>
  <si>
    <t>Otras herramientas</t>
  </si>
  <si>
    <t>14.4</t>
  </si>
  <si>
    <t>Utiliza gestores de bases de datos - MySQL</t>
  </si>
  <si>
    <t>15.1</t>
  </si>
  <si>
    <t>Utiliza herramientas de visualización y/o monitoreo de cifras, datos o indicadores</t>
  </si>
  <si>
    <t>17.3</t>
  </si>
  <si>
    <t>las herramientas de procesamiento y visualización de datos con las que cuenta el oganismo son limitadas y causa dificultades en las actividades</t>
  </si>
  <si>
    <t>Recursos Humanos, Tecnológicos y Financieros</t>
  </si>
  <si>
    <t>18.3</t>
  </si>
  <si>
    <t>Existen varios grupos que produzcan, coordinen o centralicen los indicadores o estadísticas relevantes para la toma de decisiones</t>
  </si>
  <si>
    <t>19</t>
  </si>
  <si>
    <t>Personal por etapas del proceso estadístico</t>
  </si>
  <si>
    <t xml:space="preserve">En cada una de las 8  etapas del proceso tiene al menos una persona </t>
  </si>
  <si>
    <t>20.2</t>
  </si>
  <si>
    <t>Considera que el recurso humano para desarrollar las actividades de procesamiento, análisis y difusión de información estadística es limitado pero no dificulta las actividades</t>
  </si>
  <si>
    <t>21.4</t>
  </si>
  <si>
    <t>Del presupuesto ANUAL Hardware: Sistemas de almacenamiento externos (discos duros, sistemas en la nube).</t>
  </si>
  <si>
    <t>21.8</t>
  </si>
  <si>
    <t>Del presupuesto ANUAL Software: Software de visualización de datos (e.g., Tableau, Power BI).</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</si>
  <si>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</si>
  <si>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</si>
  <si>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</si>
  <si>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</si>
  <si>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22.4</t>
  </si>
  <si>
    <t>los recursos financieros asignados para desarrollar las actividades de procesamiento, análisis y difusión de información estadística son Muy limitados para desarrollar las actividades</t>
  </si>
  <si>
    <t>Uso de Herramientas de procesamiento de datos</t>
  </si>
  <si>
    <t>Uso de gestores de bases de datos</t>
  </si>
  <si>
    <t>Uso de herramientas de visualización y/o monitoreo de datos</t>
  </si>
  <si>
    <t>Subdimensión Recursos humanos, tecnológicos y financieros</t>
  </si>
  <si>
    <t>Recurso humano disponible en cada etapa del proceso estadístico</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</si>
  <si>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</si>
  <si>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</si>
  <si>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</si>
  <si>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</si>
  <si>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</si>
  <si>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</si>
  <si>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</si>
  <si>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</si>
  <si>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</si>
  <si>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</si>
  <si>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</si>
  <si>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</si>
  <si>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</si>
  <si>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23.2.3</t>
  </si>
  <si>
    <t>Documento metodológico 2</t>
  </si>
  <si>
    <t>23.2.4</t>
  </si>
  <si>
    <t>ficha metodológica 2</t>
  </si>
  <si>
    <t>23.2.5</t>
  </si>
  <si>
    <t>Manual operativo 2</t>
  </si>
  <si>
    <t>23.2.6</t>
  </si>
  <si>
    <t>Diccionario de datos 2</t>
  </si>
  <si>
    <t>23.2.7</t>
  </si>
  <si>
    <t>Documento consistencia y validación 2</t>
  </si>
  <si>
    <t>23.2.8</t>
  </si>
  <si>
    <t>Acciones de fortalecimiento 2</t>
  </si>
  <si>
    <t>23.3.3</t>
  </si>
  <si>
    <t>Documento metodológico 3</t>
  </si>
  <si>
    <t>23.3.4</t>
  </si>
  <si>
    <t>ficha metodológica 3</t>
  </si>
  <si>
    <t>23.3.5</t>
  </si>
  <si>
    <t>Manual operativo 3</t>
  </si>
  <si>
    <t>23.3.6</t>
  </si>
  <si>
    <t>Diccionario de datos 3</t>
  </si>
  <si>
    <t>23.3.7</t>
  </si>
  <si>
    <t>Documento consistencia y validación 3</t>
  </si>
  <si>
    <t>23.3.8</t>
  </si>
  <si>
    <t>Acciones de fortalecimiento 3</t>
  </si>
  <si>
    <t>23.4.3</t>
  </si>
  <si>
    <t>Documento metodológico 4</t>
  </si>
  <si>
    <t>23.4.4</t>
  </si>
  <si>
    <t>ficha metodológica 4</t>
  </si>
  <si>
    <t>23.4.5</t>
  </si>
  <si>
    <t>Manual operativo 4</t>
  </si>
  <si>
    <t>23.4.6</t>
  </si>
  <si>
    <t>Diccionario de datos 4</t>
  </si>
  <si>
    <t>23.4.7</t>
  </si>
  <si>
    <t>Documento consistencia y validación 4</t>
  </si>
  <si>
    <t>23.4.8</t>
  </si>
  <si>
    <t>Acciones de fortalecimiento 4</t>
  </si>
  <si>
    <t>23.5.3</t>
  </si>
  <si>
    <t>Documento metodológico 5</t>
  </si>
  <si>
    <t>23.5.4</t>
  </si>
  <si>
    <t>ficha metodológica 5</t>
  </si>
  <si>
    <t>23.5.5</t>
  </si>
  <si>
    <t>Manual operativo 5</t>
  </si>
  <si>
    <t>23.5.6</t>
  </si>
  <si>
    <t>Diccionario de datos 5</t>
  </si>
  <si>
    <t>23.5.7</t>
  </si>
  <si>
    <t>Documento consistencia y validación 5</t>
  </si>
  <si>
    <t>23.5.8</t>
  </si>
  <si>
    <t>Acciones de fortalecimiento 5</t>
  </si>
  <si>
    <t>24.3</t>
  </si>
  <si>
    <t>El proceso de producción de información implementa Nomenclaturas y clasificaciones.</t>
  </si>
  <si>
    <t>24.4</t>
  </si>
  <si>
    <t>El proceso de producción de información implementa conceptos estandarizados</t>
  </si>
  <si>
    <t>25.1</t>
  </si>
  <si>
    <t>Deteccion Nececidades: Encuestas</t>
  </si>
  <si>
    <t>X</t>
  </si>
  <si>
    <t>25.2</t>
  </si>
  <si>
    <t>Deteccion Nececidades: Reuniones con expertos en la temática de la operación estadística</t>
  </si>
  <si>
    <t>25.3</t>
  </si>
  <si>
    <t>Deteccion Nececidades: Reuniones de trabajo con partes interesadas especializadas</t>
  </si>
  <si>
    <t>25.4</t>
  </si>
  <si>
    <t>Deteccion Nececidades: Mesas intersectoriales</t>
  </si>
  <si>
    <t>25.5</t>
  </si>
  <si>
    <t>Deteccion Nececidades: Solicitudes directas de información estadística</t>
  </si>
  <si>
    <t>25.6</t>
  </si>
  <si>
    <t>Deteccion Nececidades: Documentos de política pública</t>
  </si>
  <si>
    <t>25.7</t>
  </si>
  <si>
    <t>Deteccion Nececidades: Planes (estratégicos, de acción, o de mejora)</t>
  </si>
  <si>
    <t>25.8</t>
  </si>
  <si>
    <t>Deteccion Nececidades:  Proyectos de inversión</t>
  </si>
  <si>
    <t>25.9</t>
  </si>
  <si>
    <t>Deteccion Nececidades: Consultas de referentes (nacionales o internacionales)</t>
  </si>
  <si>
    <t>No se realiza consolidación de la información</t>
  </si>
  <si>
    <t>No existe un proceso de articulación</t>
  </si>
  <si>
    <t>28.10</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</si>
  <si>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</si>
  <si>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</si>
  <si>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</si>
  <si>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</si>
  <si>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</si>
  <si>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</si>
  <si>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30.4</t>
  </si>
  <si>
    <t>Implementa la Guía para la construcción y análisis de Indicadores de Gestión - Departamento Administrativo de la Función Pública (DAFP)</t>
  </si>
  <si>
    <t>31.2</t>
  </si>
  <si>
    <t>Realiza Analítica descriptiva con modelos estadísticos tradicionales (como regresiones, análisis de varianza, entre otros)</t>
  </si>
  <si>
    <t>Subdimensión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</si>
  <si>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</si>
  <si>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</si>
  <si>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</si>
  <si>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</si>
  <si>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</si>
  <si>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</si>
  <si>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</si>
  <si>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Análisis de indicadores de resultado liderados por el organismo</t>
  </si>
  <si>
    <t>Articulación entre organismos para el seguimiento de indicadores de producto</t>
  </si>
  <si>
    <t>Subdimensión Analítica de datos</t>
  </si>
  <si>
    <t>Implementación de lineamientos metodológicos</t>
  </si>
  <si>
    <t xml:space="preserve">Uso de modelos de analítica de datos para optimizar los procesos </t>
  </si>
  <si>
    <t>Los indicadores existentes en su organismo se usaron para: hacer diagnóstico, seguimiento o evaluación al Plan de Desarrollo Distrital</t>
  </si>
  <si>
    <t>Los indicadores existentes en su organismo se usaron para: presentar informes de rendición de cuentas</t>
  </si>
  <si>
    <t>Los indicadores existentes en su organismo se usaron para: formular o actualizar el Plan de Ordenamiento Territorial POT vigente</t>
  </si>
  <si>
    <t>Los indicadores existentes en su organismo se usaron para: Evaluar las política públicas</t>
  </si>
  <si>
    <t>36.1</t>
  </si>
  <si>
    <t>principales usuarios de la información estadística que produce el organismo: Organismos de la misma entidad</t>
  </si>
  <si>
    <t>36.4</t>
  </si>
  <si>
    <t>principales usuarios de la información estadística que produce el organismo: Ministerios</t>
  </si>
  <si>
    <t>principales usuarios de la información estadística que produce el organismo: Organismos de control</t>
  </si>
  <si>
    <t>principales usuarios de la información estadística que produce el organismo: gremios</t>
  </si>
  <si>
    <t>principales usuarios de la información estadística que produce el organismo: Entidades privadas</t>
  </si>
  <si>
    <t>principales usuarios de la información estadística que produce el organismo: academia</t>
  </si>
  <si>
    <t>principales usuarios de la información estadística que produce el organismo: publico en general</t>
  </si>
  <si>
    <t>37.1</t>
  </si>
  <si>
    <t>Para la difusión de resultados estadísticos utiliza: Cuadros de salida (tablas)</t>
  </si>
  <si>
    <t>37.3</t>
  </si>
  <si>
    <t>Para la difusión de resultados estadísticos utiliza: Anuario(Cali en cifras)</t>
  </si>
  <si>
    <t>37.4</t>
  </si>
  <si>
    <t>Para la difusión de resultados estadísticos utiliza: Mapas estadísticos elaborados a través de sistemas de información geográfica para georreferenciar y difundir los datos (Indicadores o estadísticas agregadas)</t>
  </si>
  <si>
    <t>37.5</t>
  </si>
  <si>
    <t xml:space="preserve">Para la difusión de resultados estadísticos utiliza Bases de datos interactivas que permite a los usuarios consultar, actualizar y manipular datos de manera dinámica. </t>
  </si>
  <si>
    <t>38.1</t>
  </si>
  <si>
    <t>difunde los resultados estadísticos (Agregados, indicadores), a los usuarios a través de: Página web(Sis, ADDA, PagWeb organismo, SICODE)</t>
  </si>
  <si>
    <t>38.2</t>
  </si>
  <si>
    <t>difunde los resultados estadísticos (Agregados, indicadores), a los usuarios a través de: medio físico</t>
  </si>
  <si>
    <t>38.3</t>
  </si>
  <si>
    <t>difunde los resultados estadísticos (Agregados, indicadores), a los usuarios a través de: medio electrónico</t>
  </si>
  <si>
    <t>39.2</t>
  </si>
  <si>
    <t>publica en la página web o micrositio del organismo para disposición de los grupos de interés: Resultados de los indicadores producto, ODS y de políticas públicas</t>
  </si>
  <si>
    <t>39.3</t>
  </si>
  <si>
    <t xml:space="preserve">publica en la página web o micrositio del organismo para disposición de los grupos de interés: Ficha técnica de indicadores </t>
  </si>
  <si>
    <t>publica en la página web o micrositio del organismo para disposición de los grupos de interés: Resultados de los indicadores</t>
  </si>
  <si>
    <t>No aplica</t>
  </si>
  <si>
    <t>publica en la página web o micrositio del organismo para disposición de los grupos de interés: Indicadores o estadísticas agregadas georreferenciadas</t>
  </si>
  <si>
    <t>publica en la página web o micrositio del organismo para disposición de los grupos de interés:R esultados de indicadores con sus series históricas</t>
  </si>
  <si>
    <t>publica en la página web o micrositio del organismo para disposición de los grupos de interés: Ficha metodológica de operaciones estadísticas</t>
  </si>
  <si>
    <t>publica en la página web o micrositio del organismo para disposición de los grupos de interés: Documento metodológico de operaciones estadísticas</t>
  </si>
  <si>
    <t>publica en la página web o micrositio del organismo para disposición de los grupos de interés: Cuadros de salida y series históricas de las operaciones estadísticas</t>
  </si>
  <si>
    <t>publica en la página web o micrositio del organismo para disposición de los grupos de interés: Calendario de difusión</t>
  </si>
  <si>
    <t>publica en la página web o micrositio del organismo para disposición de los grupos de interés: Indicadores o estadísticas con desagregación geográfica</t>
  </si>
  <si>
    <t>publica en la página web o micrositio del organismo para disposición de los grupos de interés: Indicadores o estadísticas con desagregación temática o enfoque diferencia e intersectorial</t>
  </si>
  <si>
    <t>publica en la página web o micrositio del organismo para disposición de los grupos de interés: Microdatos</t>
  </si>
  <si>
    <t>publica en la página web o micrositio del organismo para disposición de los grupos de interés: Documentos y/o resultados asociados a los observatorios</t>
  </si>
  <si>
    <t>40.2</t>
  </si>
  <si>
    <t>El organismo NO indaga sí la información disponible en sus plataformas o canales de difusión satisfacen las necesidades de los usuarios</t>
  </si>
  <si>
    <t xml:space="preserve">para medir la satisfacción de las necesidades de los usarios de la información estadística producida utiliza: Encuestas de satisfacción. </t>
  </si>
  <si>
    <t>Uso de los indicadores del organismo</t>
  </si>
  <si>
    <t xml:space="preserve">Principales usuarios de la información </t>
  </si>
  <si>
    <t>Subdimensión Accesibilidad</t>
  </si>
  <si>
    <t>Medios usados para la difusión de los resultados estadísticos</t>
  </si>
  <si>
    <t>Elementos publicados en la página web o micrositio a disposición de grupos de interés</t>
  </si>
  <si>
    <t>Evaluación de la satisfacción de necesidades de información de los usuarios</t>
  </si>
  <si>
    <t>DEPARTAMENTO ADMINISTRATIVO DE GESTIÓN JURÍDICA PÚBLICA</t>
  </si>
  <si>
    <t>DEPARTAMENTO ADMINISTRATIVO DE CONTROL INTERNO</t>
  </si>
  <si>
    <t>DEPARTAMENTO ADMINISTRATIVO DE CONTROL DISCIPLINARIO INTERNO</t>
  </si>
  <si>
    <t>DEPARTAMENTO ADMINISTRATIVO DE DESARROLLO E INNOVACIÓN INSTITUCIONAL</t>
  </si>
  <si>
    <t>DEPARTAMENTO ADMINISTRATIVO DE HACIENDA MUNICIPAL</t>
  </si>
  <si>
    <t>DEPARTAMENTO ADMINISTRATIVO DE PLANEACIÓN MUNICIPAL</t>
  </si>
  <si>
    <t>DEPARTAMENTO ADMINISTRATIVO TECNOLOGÍAS DE LA INFORMACIÓN Y LAS COMUNICACIONES</t>
  </si>
  <si>
    <t>DEPARTAMENTO ADMINISTRATIVO DE CONTRATACIÓN PÚBLICA</t>
  </si>
  <si>
    <t>DEPARTAMENTO ADMINISTRATIVO DE LA GESTIÓN DEL MEDIO AMBIENTE</t>
  </si>
  <si>
    <t>SECRETARÍA DE GOBIERNO</t>
  </si>
  <si>
    <t>SECRETARÍA DE PAZ Y CULTURA CIUDADANA</t>
  </si>
  <si>
    <t>SECRETARIA DE SEGURIDAD Y JUSTICIA</t>
  </si>
  <si>
    <t>SECRETARIA DE GESTIÓN DEL RIESGO Y DE EMERGENCIAS Y DESASTRES</t>
  </si>
  <si>
    <t>SECRETARIA DE BIENESTAR SOCIAL</t>
  </si>
  <si>
    <t>SECRETARIA DE SALUD PÚBLICA</t>
  </si>
  <si>
    <t>SECRETARIA DE EDUCACIÓN</t>
  </si>
  <si>
    <t>SECRETARÍA DE DESARROLLO ECONÓMICO</t>
  </si>
  <si>
    <t>SECRETARÍA DE CULTURA</t>
  </si>
  <si>
    <t>SECRETARÍA DE DESARROLLO TERRITORIAL Y PARTICIPACIÓN CIUDADANA</t>
  </si>
  <si>
    <t>SECRETARÍA DE MOVILIDAD</t>
  </si>
  <si>
    <t>SECRETARÍA DE INFRAESTRUCTURA</t>
  </si>
  <si>
    <t>SECRETARÍA DE VIVIENDA SOCIAL Y HÁBITAT</t>
  </si>
  <si>
    <t>SECRETARÍA DE TURISMO</t>
  </si>
  <si>
    <t>UNIDAD ADMINISTRATIVA ESPECIAL DE BIENES Y SERVICIOS</t>
  </si>
  <si>
    <t>UNIDAD ADMINISTRATIVA ESPECIAL DE SERVICIOS PÚBLICOS</t>
  </si>
  <si>
    <t xml:space="preserve">UNIDAD ADMINISTRATIVA ESPECIAL ESTUDIO TAKESHIMA  </t>
  </si>
  <si>
    <t>UNIDAD ADMINISTRATIVA ESPECIAL TEATRO MUNICIPAL ENRIQUE BUENAVENTURA</t>
  </si>
  <si>
    <t>UNIDAD ADMINISTRATIVA ESPECIAL DE PROTECCIÓN ANIMAL</t>
  </si>
  <si>
    <t>ORGANISMOS</t>
  </si>
  <si>
    <t>Recurso humano destinado a la producción, coordinación o centralización de estadísticas relevantes</t>
  </si>
  <si>
    <t>Recurso financiero destinado a la producción, coordinación o centralización de estadísticas relevantes</t>
  </si>
  <si>
    <t>Herramientas de procesamiento y visualización</t>
  </si>
  <si>
    <t>11.2</t>
  </si>
  <si>
    <t>Participa en comités estadísticos</t>
  </si>
  <si>
    <t>8.1</t>
  </si>
  <si>
    <t>8.2</t>
  </si>
  <si>
    <t>8.3</t>
  </si>
  <si>
    <t>8.4</t>
  </si>
  <si>
    <t>8.5</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</si>
  <si>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</si>
  <si>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</si>
  <si>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</si>
  <si>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</si>
  <si>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</si>
  <si>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</si>
  <si>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</si>
  <si>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</si>
  <si>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</si>
  <si>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</si>
  <si>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</si>
  <si>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</si>
  <si>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</si>
  <si>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</si>
  <si>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</si>
  <si>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</si>
  <si>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</si>
  <si>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11.3</t>
  </si>
  <si>
    <t>11.4</t>
  </si>
  <si>
    <t>11.5</t>
  </si>
  <si>
    <t>Participa en otras instancias</t>
  </si>
  <si>
    <t>11.6</t>
  </si>
  <si>
    <t>No participa en instancias de coordinación institucional en materia estadísticas</t>
  </si>
  <si>
    <t>12.1</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</si>
  <si>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</si>
  <si>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</si>
  <si>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</si>
  <si>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</si>
  <si>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13.2</t>
  </si>
  <si>
    <t>Herramientas de procesamiento de datos - R</t>
  </si>
  <si>
    <t>13.3</t>
  </si>
  <si>
    <t>Herramientas de procesamiento de datos - SAS</t>
  </si>
  <si>
    <t>13.4</t>
  </si>
  <si>
    <t>Herramientas de procesamiento de datos - SPSS</t>
  </si>
  <si>
    <t>13.5</t>
  </si>
  <si>
    <t>Herramientas de procesamiento de datos - STATA</t>
  </si>
  <si>
    <t>13.7</t>
  </si>
  <si>
    <t>Herramientas de procesamiento de datos - Phyton</t>
  </si>
  <si>
    <t>13.10</t>
  </si>
  <si>
    <t>Ninguna herramienta de procesamiento</t>
  </si>
  <si>
    <t>14.1</t>
  </si>
  <si>
    <t>Utiliza gestores de bases de datos - Oracle</t>
  </si>
  <si>
    <t>14.2</t>
  </si>
  <si>
    <t>Utiliza gestores de bases de datos - Postgre SQL</t>
  </si>
  <si>
    <t>14.3</t>
  </si>
  <si>
    <t>Utiliza gestores de bases de datos - SQL Server</t>
  </si>
  <si>
    <t>14.5</t>
  </si>
  <si>
    <t>Utiliza gestores de bases de datos - Sybase</t>
  </si>
  <si>
    <t>14.6</t>
  </si>
  <si>
    <t>Utiliza gestores de bases de datos - Otro</t>
  </si>
  <si>
    <t>14.7</t>
  </si>
  <si>
    <t>Ningun gestor</t>
  </si>
  <si>
    <t>15.2</t>
  </si>
  <si>
    <t>No utiliza herramientas de visualización y/o monitoreo de cifras, datos o indicadores</t>
  </si>
  <si>
    <t>17.1</t>
  </si>
  <si>
    <t>las herramientas de procesamiento y visualización de datos con las que cuenta el oganismo son suficientes y facilitan las actividades</t>
  </si>
  <si>
    <t>17.2</t>
  </si>
  <si>
    <t>las herramientas de procesamiento y visualización de datos con las que cuenta el oganismo son limitadas pero no dificulta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</si>
  <si>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</si>
  <si>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</si>
  <si>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</si>
  <si>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</si>
  <si>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</si>
  <si>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</si>
  <si>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</si>
  <si>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</si>
  <si>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</si>
  <si>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</si>
  <si>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</si>
  <si>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</si>
  <si>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</si>
  <si>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</si>
  <si>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</si>
  <si>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</si>
  <si>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</si>
  <si>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</si>
  <si>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</si>
  <si>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</si>
  <si>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</si>
  <si>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</si>
  <si>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</si>
  <si>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</si>
  <si>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</si>
  <si>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</si>
  <si>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</si>
  <si>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</si>
  <si>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</si>
  <si>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</si>
  <si>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</si>
  <si>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</si>
  <si>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</si>
  <si>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</si>
  <si>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</si>
  <si>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</si>
  <si>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</si>
  <si>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</si>
  <si>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</si>
  <si>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</si>
  <si>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</si>
  <si>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</si>
  <si>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22.5</t>
  </si>
  <si>
    <t>los recursos financieros asignados para desarrollar las actividades de procesamiento, análisis y difusión de información estadística son Nulos, no permiten desarrollar las actividades</t>
  </si>
  <si>
    <t>Existe en la estructura organizacional una persona, grupo o varios grupos internos de trabajo GIE</t>
  </si>
  <si>
    <t>Recursos financieros del presupuesto anual destinados a la producción, coordinación o centralización de estadísticas relevantes</t>
  </si>
  <si>
    <t>¿Qué mide? 
Analiza la implementación de normas, lineamientos y estándares metodológicos en la producción estadística en cada organismo.</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</si>
  <si>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</si>
  <si>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</si>
  <si>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</si>
  <si>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</si>
  <si>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24.5</t>
  </si>
  <si>
    <t>No implementa lineamientos, normas y estándares</t>
  </si>
  <si>
    <t>25.10</t>
  </si>
  <si>
    <t>Deteccion Nececidades: Otro(s)</t>
  </si>
  <si>
    <t>25.11</t>
  </si>
  <si>
    <t xml:space="preserve">Deteccion Nececidades: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</si>
  <si>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</si>
  <si>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</si>
  <si>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</si>
  <si>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</si>
  <si>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</si>
  <si>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</si>
  <si>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</si>
  <si>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</si>
  <si>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</si>
  <si>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</si>
  <si>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</si>
  <si>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</si>
  <si>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</si>
  <si>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</si>
  <si>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</si>
  <si>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</si>
  <si>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</si>
  <si>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28.1</t>
  </si>
  <si>
    <t>28.2</t>
  </si>
  <si>
    <t>28.3</t>
  </si>
  <si>
    <t>28.4</t>
  </si>
  <si>
    <t>28.5</t>
  </si>
  <si>
    <t>28.6</t>
  </si>
  <si>
    <t>28.7</t>
  </si>
  <si>
    <t>28.8</t>
  </si>
  <si>
    <t>28.9</t>
  </si>
  <si>
    <t>30.3</t>
  </si>
  <si>
    <t>Implementa la Guía para Diseño, Construcción e Interpretación de Indicadores - Departamento Administrativo Nacional de Estadística (DANE).</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</si>
  <si>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</si>
  <si>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</si>
  <si>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</si>
  <si>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</si>
  <si>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</si>
  <si>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</si>
  <si>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</si>
  <si>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</si>
  <si>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</si>
  <si>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</si>
  <si>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</si>
  <si>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</si>
  <si>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</si>
  <si>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</si>
  <si>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36.2</t>
  </si>
  <si>
    <t>principales usuarios de la información estadística que produce el organismo: Organismos internacionales</t>
  </si>
  <si>
    <t>36.3</t>
  </si>
  <si>
    <t>principales usuarios de la información estadística que produce el organismo: Presidencia de la República</t>
  </si>
  <si>
    <t>principales usuarios de la información estadística que produce el organismo: Otras entidades del orden Nacional</t>
  </si>
  <si>
    <t>principales usuarios de la información estadística que produce el organismo: Entidades de orden Territorial</t>
  </si>
  <si>
    <t>principales usuarios de la información estadística que produce el organismo:  otros</t>
  </si>
  <si>
    <t>No tiene ningún otro usuario de información</t>
  </si>
  <si>
    <t>37.2</t>
  </si>
  <si>
    <t>Para la difusión de resultados estadísticos utiliza: Boletín estadístico</t>
  </si>
  <si>
    <t>37.6</t>
  </si>
  <si>
    <t>Para la difusión de resultados estadísticos utiliza otros productos</t>
  </si>
  <si>
    <t>37.7</t>
  </si>
  <si>
    <t>No se realiza difusión</t>
  </si>
  <si>
    <t>39.1</t>
  </si>
  <si>
    <t>publica en la página web o micrositio del organismo para disposición de los grupos de interés: Las bases de datos anonimizadas de las operaciones estadísticas</t>
  </si>
  <si>
    <t>40.1</t>
  </si>
  <si>
    <t>El organismo indaga sí la información disponible en sus plataformas o canales de difusión satisfacen las necesidades de los usuarios</t>
  </si>
  <si>
    <t>para medir la satisfacción de las necesidades de los usarios de la información estadística producida utiliza: Entrevistas en profundidad.</t>
  </si>
  <si>
    <t>para medir la satisfacción de las necesidades de los usarios de la información estadística producida utiliza: Grupos focales.</t>
  </si>
  <si>
    <t>para medir la satisfacción de las necesidades de los usarios de la información estadística producida utiliza: Análisis de comentarios y sugerencias.</t>
  </si>
  <si>
    <t>para medir la satisfacción de las necesidades de los usarios de la información estadística producida utiliza: Indicadores de uso</t>
  </si>
  <si>
    <t>para medir la satisfacción de las necesidades de los usarios de la información estadística producida utiliza: otros mecanismos</t>
  </si>
  <si>
    <t>Volver al resultado global</t>
  </si>
  <si>
    <t>¿Qué mide? 
Evalúa el marco normativo, organizativo y de gobernanza que apoya la producción estadística dentro de cada organismo de la Alcaldía de Santiago de Cali.</t>
  </si>
  <si>
    <t>SECRETARÍA DEL DEPORTE Y LA RECREACIÓN</t>
  </si>
  <si>
    <t>Departamento Administrativo de Planeación</t>
  </si>
  <si>
    <t>Subdirección de Desarrollo Integral</t>
  </si>
  <si>
    <t>Contacto</t>
  </si>
  <si>
    <t>Correo: planestadistico@cali.gov.co</t>
  </si>
  <si>
    <t>Grupo de Estadísticas Distritales</t>
  </si>
  <si>
    <t>¿Qué mide? 
Mide la disponibilidad y calidad de los recursos humanos, tecnológicos y financieros en cada organismo para la generación, el procesamiento y la difusión de información estadística.</t>
  </si>
  <si>
    <t>¿Qué mide? 
Mide la capacidad de los organismos para garantizar el acceso a la información estadística y su uso efectivo para la toma de decisiones en la Alcaldía de Santiago de Cali.</t>
  </si>
  <si>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</si>
  <si>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</si>
  <si>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</si>
  <si>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2024</t>
  </si>
  <si>
    <t>Evaluación respuesta</t>
  </si>
  <si>
    <t>Cálculo Operaciones estadísticas</t>
  </si>
  <si>
    <t>Aplica Cálculo</t>
  </si>
  <si>
    <t>Cálculo_ponderación</t>
  </si>
  <si>
    <t>Cálculo Indicadores</t>
  </si>
  <si>
    <t>Cálculo Analítica de datos</t>
  </si>
  <si>
    <t>Evaluación_respuesta</t>
  </si>
  <si>
    <t>Cálculo Accesibilidad</t>
  </si>
  <si>
    <t>Cálculo_Ponderación</t>
  </si>
  <si>
    <t>Resultado de la dimensión Metodología estadística, desagregado por subdimensión y por pregunta</t>
  </si>
  <si>
    <t xml:space="preserve">Plan Estadístico Distrital </t>
  </si>
  <si>
    <t>Alcaldía de Santiago de Cali</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</si>
  <si>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</si>
  <si>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</si>
  <si>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Resultado global del Índice de Capacidad Estadística Distrital</t>
  </si>
  <si>
    <t>Resultado ponderado</t>
  </si>
  <si>
    <t>Marco institucional</t>
  </si>
  <si>
    <t>Resultado Dimensión Entorno institucional</t>
  </si>
  <si>
    <t>Cálculo Marco institucional</t>
  </si>
  <si>
    <t>Subdimensión Marco institucional</t>
  </si>
  <si>
    <t>Cálculo gestión del conocimiento</t>
  </si>
  <si>
    <t>Subdimensión Uso de Herramientas de Gestión y Procesamiento de datos</t>
  </si>
  <si>
    <t>Cálculo Uso de herramientas de gestión</t>
  </si>
  <si>
    <t>Cálculo Recursos humanos, tecnológicos y financieros</t>
  </si>
  <si>
    <t>Articulación entre organismos líderes de indicadores de producto y líderes indicadores de resultado</t>
  </si>
  <si>
    <t>Subdimensión Disponibilidad y uso</t>
  </si>
  <si>
    <t>Cálculo Disponibilidad y uso</t>
  </si>
  <si>
    <t>Difusión de resultados estadísticos</t>
  </si>
  <si>
    <t>Mecanismos usados para la medición de la satisfacción de necesidades de información de los usuarios</t>
  </si>
  <si>
    <t>Uso de herramientas de analítica avanzada disponibles en DATIC</t>
  </si>
  <si>
    <t>Tiene formulado un proyecto de analítica avanzada con DATIC para desarrollar un caso de uso.</t>
  </si>
  <si>
    <t>Tiene implementado un proyecto de analítca avanzada con DATIC con un caso de uso.</t>
  </si>
  <si>
    <t>Tiene desplegado un caso de uso con DATIC,</t>
  </si>
  <si>
    <t>Desconocen la existencia de herramientas de analítica avanzada en DATIC.</t>
  </si>
  <si>
    <t>Conoce las herramientas de analítica avanzada pero no hace uso de ellas</t>
  </si>
  <si>
    <t>Conoce las herramientas de analítica avanzada  y tiene planeado realizar la articulación con DATIC para desarrollar un caso de uso.</t>
  </si>
  <si>
    <t>RRHH</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</si>
  <si>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</si>
  <si>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 xml:space="preserve"> los diferentes organismos que tienen indicadores de producto con los organismos líderes de los indicadores de resultado para realizar un análisis integral del logro de resultados se articulan con Registros de actas de reunión</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</si>
  <si>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</si>
  <si>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 xml:space="preserve"> los diferentes organismos que tienen indicadores de producto con los organismos líderes de los indicadores de resultado para realizar un análisis integral del logro de resultados se articulan  a través de un comité interinstitucional</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</si>
  <si>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</si>
  <si>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 xml:space="preserve"> los diferentes organismos que tienen indicadores de producto con los organismos líderes de los indicadores de resultado para realizar un análisis integral del logro de resultados se articulan con talleres</t>
  </si>
  <si>
    <t xml:space="preserve"> los diferentes organismos que tienen indicadores de producto con los organismos líderes de los indicadores de resultado para realizar un análisis integral del logro de resultados se articulan con herramientas en la nube (drive)</t>
  </si>
  <si>
    <t xml:space="preserve"> los diferentes organismos que tienen indicadores de producto con los organismos líderes de los indicadores de resultado para realizar un análisis integral del logro de resultados se articulan con sistema centralizado de información</t>
  </si>
  <si>
    <t xml:space="preserve"> los diferentes organismos que tienen indicadores de producto con los organismos líderes de los indicadores de resultado para realizar un análisis integral del logro de resultados se articulan con otras herramientas</t>
  </si>
  <si>
    <t>32.1</t>
  </si>
  <si>
    <t>32.2</t>
  </si>
  <si>
    <t>32.3</t>
  </si>
  <si>
    <t>32.4</t>
  </si>
  <si>
    <t>32.5</t>
  </si>
  <si>
    <t>32.6</t>
  </si>
  <si>
    <t>37.8</t>
  </si>
  <si>
    <t>37.9</t>
  </si>
  <si>
    <t>37.10</t>
  </si>
  <si>
    <t>37.11</t>
  </si>
  <si>
    <t>37.12</t>
  </si>
  <si>
    <t>37.13</t>
  </si>
  <si>
    <t>38.4</t>
  </si>
  <si>
    <t>38.5</t>
  </si>
  <si>
    <t>38.6</t>
  </si>
  <si>
    <t>38.7</t>
  </si>
  <si>
    <t>40.3</t>
  </si>
  <si>
    <t>40.4</t>
  </si>
  <si>
    <t>40.5</t>
  </si>
  <si>
    <t>40.6</t>
  </si>
  <si>
    <t>40.7</t>
  </si>
  <si>
    <t>40.8</t>
  </si>
  <si>
    <t>40.9</t>
  </si>
  <si>
    <t>40.10</t>
  </si>
  <si>
    <t>40.11</t>
  </si>
  <si>
    <t>40.12</t>
  </si>
  <si>
    <t>40.13</t>
  </si>
  <si>
    <t>40.14</t>
  </si>
  <si>
    <t>41.1</t>
  </si>
  <si>
    <t>41.2</t>
  </si>
  <si>
    <t>41.1.1</t>
  </si>
  <si>
    <t>41.1.2</t>
  </si>
  <si>
    <t>41.1.3</t>
  </si>
  <si>
    <t>41.1.4</t>
  </si>
  <si>
    <t>41.1.5</t>
  </si>
  <si>
    <t>41.1.6</t>
  </si>
  <si>
    <t>NO INDAGA para medir la satisfacción de las necesidades de los usarios de la información estadística producida utiliza</t>
  </si>
  <si>
    <t>39.4</t>
  </si>
  <si>
    <t>difunde los resultados estadísticos (Agregados, indicadores), a los usuarios a través de otro medio</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</si>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</sst>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d\.m"/>
  </numFmts>
  <fonts count="30"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FF0066"/>
        <bgColor indexed="64"/>
      </patternFill>
    </fill>
    <fill>
      <patternFill patternType="solid">
        <fgColor rgb="FFA02B93"/>
        <bgColor rgb="FF000000"/>
      </patternFill>
    </fill>
  </fills>
  <borders count="78">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29">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165" fontId="23" fillId="18" borderId="9" xfId="0" applyNumberFormat="1" applyFont="1" applyFill="1" applyBorder="1" applyAlignment="1">
      <alignment horizontal="right" vertical="center"/>
    </xf>
    <xf numFmtId="0" fontId="24" fillId="0" borderId="9" xfId="0" applyFont="1" applyBorder="1" applyAlignment="1">
      <alignment horizontal="left" vertical="center"/>
    </xf>
    <xf numFmtId="0" fontId="24" fillId="0" borderId="9" xfId="0" applyFont="1" applyBorder="1" applyAlignment="1">
      <alignment horizontal="center" vertical="center"/>
    </xf>
    <xf numFmtId="9" fontId="24" fillId="0" borderId="9" xfId="2" applyFont="1" applyBorder="1" applyAlignment="1">
      <alignment horizontal="right" vertical="center"/>
    </xf>
    <xf numFmtId="49" fontId="8" fillId="18" borderId="26" xfId="0" applyNumberFormat="1" applyFont="1" applyFill="1" applyBorder="1" applyAlignment="1">
      <alignment horizontal="right" vertical="center"/>
    </xf>
    <xf numFmtId="0" fontId="24" fillId="0" borderId="77" xfId="0" applyFont="1" applyBorder="1" applyAlignment="1">
      <alignment horizontal="left" vertical="center" wrapText="1"/>
    </xf>
    <xf numFmtId="0" fontId="8" fillId="0" borderId="26" xfId="0" applyFont="1" applyBorder="1" applyAlignment="1">
      <alignment vertical="center" wrapText="1"/>
    </xf>
    <xf numFmtId="0" fontId="8" fillId="0" borderId="26" xfId="0" applyFont="1" applyBorder="1" applyAlignment="1">
      <alignment horizontal="center" vertical="center"/>
    </xf>
    <xf numFmtId="9" fontId="8" fillId="0" borderId="0" xfId="0" applyNumberFormat="1" applyFont="1" applyAlignment="1">
      <alignment horizontal="left" vertical="center"/>
    </xf>
    <xf numFmtId="0" fontId="27" fillId="19"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76" xfId="0" applyFont="1" applyBorder="1" applyAlignment="1">
      <alignment horizontal="center" vertical="center"/>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9"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9"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9" borderId="26" xfId="1" applyFont="1" applyFill="1" applyBorder="1" applyAlignment="1">
      <alignment horizontal="right" vertical="center"/>
    </xf>
    <xf numFmtId="0" fontId="28" fillId="0" borderId="26" xfId="0" applyFont="1" applyBorder="1" applyAlignment="1">
      <alignment vertical="center" wrapText="1"/>
    </xf>
    <xf numFmtId="49" fontId="27" fillId="19" borderId="9" xfId="0" applyNumberFormat="1" applyFont="1" applyFill="1" applyBorder="1" applyAlignment="1">
      <alignment horizontal="right" vertical="center"/>
    </xf>
    <xf numFmtId="164" fontId="28" fillId="0" borderId="26" xfId="2" applyNumberFormat="1" applyFont="1" applyFill="1" applyBorder="1" applyAlignment="1">
      <alignmen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164" fontId="24" fillId="0" borderId="26" xfId="2" applyNumberFormat="1" applyFont="1" applyFill="1" applyBorder="1" applyAlignment="1">
      <alignment vertical="center"/>
    </xf>
    <xf numFmtId="9" fontId="24" fillId="0" borderId="26" xfId="2" applyFont="1" applyFill="1" applyBorder="1" applyAlignment="1">
      <alignmen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0" borderId="29" xfId="0" applyFont="1" applyBorder="1"/>
    <xf numFmtId="0" fontId="8" fillId="0" borderId="30" xfId="0" applyFont="1" applyBorder="1"/>
    <xf numFmtId="0" fontId="13" fillId="0" borderId="32"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0.58333333333333326</c:v>
                </c:pt>
                <c:pt idx="1">
                  <c:v>0.85416666666666663</c:v>
                </c:pt>
                <c:pt idx="2">
                  <c:v>0.38888888888888884</c:v>
                </c:pt>
                <c:pt idx="3">
                  <c:v>0.57291666666666663</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0.375</c:v>
                </c:pt>
                <c:pt idx="1">
                  <c:v>0.20833333333333331</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Recursos humanos, recursos financieros y recursos técnológicos</c:v>
                </c:pt>
                <c:pt idx="1">
                  <c:v>Herramientas de gestión y procesamiento</c:v>
                </c:pt>
              </c:strCache>
            </c:strRef>
          </c:cat>
          <c:val>
            <c:numRef>
              <c:f>'B. Resultado por dimensiones'!$G$21:$G$22</c:f>
              <c:numCache>
                <c:formatCode>0%</c:formatCode>
                <c:ptCount val="2"/>
                <c:pt idx="0">
                  <c:v>0.5</c:v>
                </c:pt>
                <c:pt idx="1">
                  <c:v>0.35416666666666663</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0.1111111111111111</c:v>
                </c:pt>
                <c:pt idx="1">
                  <c:v>0.1111111111111111</c:v>
                </c:pt>
                <c:pt idx="2">
                  <c:v>0.16666666666666666</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0.41666666666666663</c:v>
                </c:pt>
                <c:pt idx="1">
                  <c:v>0.15625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0.25</c:v>
                </c:pt>
                <c:pt idx="3">
                  <c:v>0</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c:v>
                </c:pt>
                <c:pt idx="1">
                  <c:v>8.3333333333333329E-2</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Infraestructura'!$F$68</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Infraestructura'!$C$69:$C$71</c:f>
              <c:strCache>
                <c:ptCount val="3"/>
                <c:pt idx="0">
                  <c:v>Uso de Herramientas de procesamiento de datos</c:v>
                </c:pt>
                <c:pt idx="1">
                  <c:v>Uso de gestores de bases de datos</c:v>
                </c:pt>
                <c:pt idx="2">
                  <c:v>Uso de herramientas de visualización y/o monitoreo de datos</c:v>
                </c:pt>
              </c:strCache>
            </c:strRef>
          </c:cat>
          <c:val>
            <c:numRef>
              <c:f>'D. Infraestructura'!$F$69:$F$71</c:f>
              <c:numCache>
                <c:formatCode>0%</c:formatCode>
                <c:ptCount val="3"/>
                <c:pt idx="0">
                  <c:v>0.33333333333333331</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Infraestructura'!$F$75</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Infraestructura'!$C$76:$C$81</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Infraestructura'!$F$76:$F$81</c:f>
              <c:numCache>
                <c:formatCode>0%</c:formatCode>
                <c:ptCount val="6"/>
                <c:pt idx="0">
                  <c:v>0.125</c:v>
                </c:pt>
                <c:pt idx="1">
                  <c:v>0.16666666666666666</c:v>
                </c:pt>
                <c:pt idx="2">
                  <c:v>0.16666666666666666</c:v>
                </c:pt>
                <c:pt idx="3">
                  <c:v>0.125</c:v>
                </c:pt>
                <c:pt idx="4">
                  <c:v>0</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estadística'!$F$99</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estadística'!$C$100:$C$105</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estadística'!$F$100:$F$105</c:f>
              <c:numCache>
                <c:formatCode>0%</c:formatCode>
                <c:ptCount val="6"/>
                <c:pt idx="0">
                  <c:v>0</c:v>
                </c:pt>
                <c:pt idx="1">
                  <c:v>0</c:v>
                </c:pt>
                <c:pt idx="2">
                  <c:v>0</c:v>
                </c:pt>
                <c:pt idx="3">
                  <c:v>0</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estadística'!$F$110</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estadística'!$C$111:$C$113</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estadística'!$F$111:$F$113</c:f>
              <c:numCache>
                <c:formatCode>0%</c:formatCode>
                <c:ptCount val="3"/>
                <c:pt idx="0">
                  <c:v>0.33333333333333331</c:v>
                </c:pt>
                <c:pt idx="1">
                  <c:v>0</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estadística'!$F$118</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estadística'!$C$119:$C$121</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estadística'!$F$119:$F$121</c:f>
              <c:numCache>
                <c:formatCode>0%</c:formatCode>
                <c:ptCount val="3"/>
                <c:pt idx="0">
                  <c:v>0.33333333333333331</c:v>
                </c:pt>
                <c:pt idx="1">
                  <c:v>0.16666666666666666</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uso'!$F$65</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uso'!$C$66:$C$68</c:f>
              <c:strCache>
                <c:ptCount val="3"/>
                <c:pt idx="0">
                  <c:v>Uso de los indicadores del organismo</c:v>
                </c:pt>
                <c:pt idx="1">
                  <c:v>Principales usuarios de la información </c:v>
                </c:pt>
                <c:pt idx="2">
                  <c:v>Difusión de resultados estadísticos</c:v>
                </c:pt>
              </c:strCache>
            </c:strRef>
          </c:cat>
          <c:val>
            <c:numRef>
              <c:f>'F. Accesibilidad y uso'!$F$66:$F$68</c:f>
              <c:numCache>
                <c:formatCode>0%</c:formatCode>
                <c:ptCount val="3"/>
                <c:pt idx="0">
                  <c:v>0.16666666666666666</c:v>
                </c:pt>
                <c:pt idx="1">
                  <c:v>0.33333333333333331</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uso'!$F$74</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uso'!$C$75:$C$78</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uso'!$F$75:$F$78</c:f>
              <c:numCache>
                <c:formatCode>0%</c:formatCode>
                <c:ptCount val="4"/>
                <c:pt idx="0">
                  <c:v>0.25</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63</xdr:row>
      <xdr:rowOff>123826</xdr:rowOff>
    </xdr:from>
    <xdr:to>
      <xdr:col>12</xdr:col>
      <xdr:colOff>383258</xdr:colOff>
      <xdr:row>73</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73</xdr:row>
      <xdr:rowOff>76200</xdr:rowOff>
    </xdr:from>
    <xdr:to>
      <xdr:col>12</xdr:col>
      <xdr:colOff>372779</xdr:colOff>
      <xdr:row>84</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97</xdr:row>
      <xdr:rowOff>108858</xdr:rowOff>
    </xdr:from>
    <xdr:to>
      <xdr:col>12</xdr:col>
      <xdr:colOff>434068</xdr:colOff>
      <xdr:row>106</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107</xdr:row>
      <xdr:rowOff>141514</xdr:rowOff>
    </xdr:from>
    <xdr:to>
      <xdr:col>12</xdr:col>
      <xdr:colOff>428361</xdr:colOff>
      <xdr:row>115</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115</xdr:row>
      <xdr:rowOff>288472</xdr:rowOff>
    </xdr:from>
    <xdr:to>
      <xdr:col>12</xdr:col>
      <xdr:colOff>412296</xdr:colOff>
      <xdr:row>125</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62</xdr:row>
      <xdr:rowOff>103600</xdr:rowOff>
    </xdr:from>
    <xdr:to>
      <xdr:col>12</xdr:col>
      <xdr:colOff>371475</xdr:colOff>
      <xdr:row>71</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261937</xdr:colOff>
      <xdr:row>72</xdr:row>
      <xdr:rowOff>47625</xdr:rowOff>
    </xdr:from>
    <xdr:to>
      <xdr:col>12</xdr:col>
      <xdr:colOff>371475</xdr:colOff>
      <xdr:row>80</xdr:row>
      <xdr:rowOff>314325</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63"/>
      <c r="B1" s="164"/>
      <c r="C1" s="164"/>
      <c r="D1" s="164"/>
      <c r="E1" s="164"/>
      <c r="F1" s="164"/>
      <c r="G1" s="164"/>
      <c r="H1" s="164"/>
      <c r="I1" s="165"/>
    </row>
    <row r="2" spans="1:9" ht="17.45" customHeight="1" x14ac:dyDescent="0.3">
      <c r="A2" s="166" t="s">
        <v>0</v>
      </c>
      <c r="B2" s="167"/>
      <c r="C2" s="167"/>
      <c r="D2" s="167"/>
      <c r="E2" s="167"/>
      <c r="F2" s="167"/>
      <c r="G2" s="167"/>
      <c r="H2" s="167"/>
      <c r="I2" s="168"/>
    </row>
    <row r="3" spans="1:9" ht="17.45" customHeight="1" x14ac:dyDescent="0.3">
      <c r="A3" s="166" t="s">
        <v>1</v>
      </c>
      <c r="B3" s="167"/>
      <c r="C3" s="167"/>
      <c r="D3" s="167"/>
      <c r="E3" s="167"/>
      <c r="F3" s="167"/>
      <c r="G3" s="167"/>
      <c r="H3" s="167"/>
      <c r="I3" s="168"/>
    </row>
    <row r="4" spans="1:9" ht="17.45" customHeight="1" x14ac:dyDescent="0.3">
      <c r="A4" s="166" t="s">
        <v>2</v>
      </c>
      <c r="B4" s="167"/>
      <c r="C4" s="167"/>
      <c r="D4" s="167"/>
      <c r="E4" s="167"/>
      <c r="F4" s="167"/>
      <c r="G4" s="167"/>
      <c r="H4" s="167"/>
      <c r="I4" s="168"/>
    </row>
    <row r="5" spans="1:9" ht="17.45" customHeight="1" x14ac:dyDescent="0.3">
      <c r="A5" s="166">
        <v>2024</v>
      </c>
      <c r="B5" s="167"/>
      <c r="C5" s="167"/>
      <c r="D5" s="167"/>
      <c r="E5" s="167"/>
      <c r="F5" s="167"/>
      <c r="G5" s="167"/>
      <c r="H5" s="167"/>
      <c r="I5" s="168"/>
    </row>
    <row r="6" spans="1:9" ht="15" customHeight="1" x14ac:dyDescent="0.25">
      <c r="A6" s="151"/>
      <c r="B6" s="152"/>
      <c r="C6" s="152"/>
      <c r="D6" s="152"/>
      <c r="E6" s="152"/>
      <c r="F6" s="152"/>
      <c r="G6" s="152"/>
      <c r="H6" s="152"/>
      <c r="I6" s="153"/>
    </row>
    <row r="7" spans="1:9" ht="15.75" x14ac:dyDescent="0.25">
      <c r="A7" s="154" t="s">
        <v>3</v>
      </c>
      <c r="B7" s="155"/>
      <c r="C7" s="155"/>
      <c r="D7" s="155"/>
      <c r="E7" s="155"/>
      <c r="F7" s="155"/>
      <c r="G7" s="155"/>
      <c r="H7" s="155"/>
      <c r="I7" s="156"/>
    </row>
    <row r="8" spans="1:9" ht="15.75" x14ac:dyDescent="0.25">
      <c r="A8" s="157"/>
      <c r="B8" s="158"/>
      <c r="C8" s="158"/>
      <c r="D8" s="158"/>
      <c r="E8" s="158"/>
      <c r="F8" s="158"/>
      <c r="G8" s="158"/>
      <c r="H8" s="158"/>
      <c r="I8" s="159"/>
    </row>
    <row r="9" spans="1:9" ht="23.25" customHeight="1" thickBot="1" x14ac:dyDescent="0.3">
      <c r="A9" s="160" t="s">
        <v>302</v>
      </c>
      <c r="B9" s="161"/>
      <c r="C9" s="161"/>
      <c r="D9" s="161"/>
      <c r="E9" s="161"/>
      <c r="F9" s="161"/>
      <c r="G9" s="161"/>
      <c r="H9" s="161"/>
      <c r="I9" s="162"/>
    </row>
    <row r="10" spans="1:9" ht="15.75" x14ac:dyDescent="0.25">
      <c r="A10" s="40"/>
      <c r="I10" s="37"/>
    </row>
    <row r="11" spans="1:9" ht="15.75" x14ac:dyDescent="0.25">
      <c r="A11" s="63" t="s">
        <v>4</v>
      </c>
      <c r="B11" s="66" t="s">
        <v>5</v>
      </c>
      <c r="C11" s="64"/>
      <c r="D11" s="64"/>
      <c r="E11" s="64"/>
      <c r="F11" s="64"/>
      <c r="G11" s="64"/>
      <c r="H11" s="64"/>
      <c r="I11" s="65"/>
    </row>
    <row r="12" spans="1:9" ht="35.25" customHeight="1" x14ac:dyDescent="0.25">
      <c r="A12" s="40"/>
      <c r="B12" s="12" t="s">
        <v>6</v>
      </c>
      <c r="I12" s="37"/>
    </row>
    <row r="13" spans="1:9" ht="15.75" x14ac:dyDescent="0.25">
      <c r="A13" s="63" t="s">
        <v>7</v>
      </c>
      <c r="B13" s="66" t="s">
        <v>8</v>
      </c>
      <c r="C13" s="64"/>
      <c r="D13" s="64"/>
      <c r="E13" s="64"/>
      <c r="F13" s="64"/>
      <c r="G13" s="64"/>
      <c r="H13" s="64"/>
      <c r="I13" s="65"/>
    </row>
    <row r="14" spans="1:9" ht="31.5" customHeight="1" x14ac:dyDescent="0.25">
      <c r="A14" s="40"/>
      <c r="B14" s="12" t="s">
        <v>9</v>
      </c>
      <c r="I14" s="37"/>
    </row>
    <row r="15" spans="1:9" ht="15.75" x14ac:dyDescent="0.25">
      <c r="A15" s="63" t="s">
        <v>10</v>
      </c>
      <c r="B15" s="66" t="s">
        <v>11</v>
      </c>
      <c r="C15" s="64"/>
      <c r="D15" s="64"/>
      <c r="E15" s="64"/>
      <c r="F15" s="64"/>
      <c r="G15" s="64"/>
      <c r="H15" s="64"/>
      <c r="I15" s="65"/>
    </row>
    <row r="16" spans="1:9" ht="36" customHeight="1" x14ac:dyDescent="0.25">
      <c r="A16" s="40"/>
      <c r="B16" s="12" t="s">
        <v>12</v>
      </c>
      <c r="I16" s="37"/>
    </row>
    <row r="17" spans="1:9" ht="15.75" x14ac:dyDescent="0.25">
      <c r="A17" s="63" t="s">
        <v>13</v>
      </c>
      <c r="B17" s="66" t="s">
        <v>14</v>
      </c>
      <c r="C17" s="64"/>
      <c r="D17" s="64"/>
      <c r="E17" s="64"/>
      <c r="F17" s="64"/>
      <c r="G17" s="64"/>
      <c r="H17" s="64"/>
      <c r="I17" s="65"/>
    </row>
    <row r="18" spans="1:9" ht="32.25" customHeight="1" x14ac:dyDescent="0.25">
      <c r="A18" s="40"/>
      <c r="B18" s="12" t="s">
        <v>15</v>
      </c>
      <c r="I18" s="37"/>
    </row>
    <row r="19" spans="1:9" ht="15.75" x14ac:dyDescent="0.25">
      <c r="A19" s="63" t="s">
        <v>16</v>
      </c>
      <c r="B19" s="66" t="s">
        <v>17</v>
      </c>
      <c r="C19" s="64"/>
      <c r="D19" s="64"/>
      <c r="E19" s="64"/>
      <c r="F19" s="64"/>
      <c r="G19" s="64"/>
      <c r="H19" s="64"/>
      <c r="I19" s="65"/>
    </row>
    <row r="20" spans="1:9" ht="31.5" customHeight="1" x14ac:dyDescent="0.25">
      <c r="A20" s="40"/>
      <c r="B20" s="12" t="s">
        <v>521</v>
      </c>
      <c r="I20" s="37"/>
    </row>
    <row r="21" spans="1:9" ht="15.75" x14ac:dyDescent="0.25">
      <c r="A21" s="63" t="s">
        <v>18</v>
      </c>
      <c r="B21" s="66" t="s">
        <v>19</v>
      </c>
      <c r="C21" s="64"/>
      <c r="D21" s="64"/>
      <c r="E21" s="64"/>
      <c r="F21" s="64"/>
      <c r="G21" s="64"/>
      <c r="H21" s="64"/>
      <c r="I21" s="65"/>
    </row>
    <row r="22" spans="1:9" ht="30" customHeight="1" x14ac:dyDescent="0.25">
      <c r="A22" s="40"/>
      <c r="B22" s="12" t="s">
        <v>20</v>
      </c>
      <c r="I22" s="37"/>
    </row>
    <row r="23" spans="1:9" ht="30" customHeight="1" x14ac:dyDescent="0.25">
      <c r="A23" s="40"/>
      <c r="B23" s="12"/>
      <c r="I23" s="37"/>
    </row>
    <row r="24" spans="1:9" ht="14.45" customHeight="1" x14ac:dyDescent="0.25">
      <c r="A24" s="67" t="s">
        <v>523</v>
      </c>
      <c r="B24" s="12"/>
      <c r="I24" s="37"/>
    </row>
    <row r="25" spans="1:9" ht="15" customHeight="1" x14ac:dyDescent="0.25">
      <c r="A25" s="67" t="s">
        <v>501</v>
      </c>
      <c r="I25" s="37"/>
    </row>
    <row r="26" spans="1:9" ht="15" customHeight="1" x14ac:dyDescent="0.25">
      <c r="A26" s="67" t="s">
        <v>502</v>
      </c>
      <c r="I26" s="37"/>
    </row>
    <row r="27" spans="1:9" ht="15" customHeight="1" x14ac:dyDescent="0.25">
      <c r="A27" s="67" t="s">
        <v>505</v>
      </c>
      <c r="I27" s="37"/>
    </row>
    <row r="28" spans="1:9" ht="15" customHeight="1" x14ac:dyDescent="0.25">
      <c r="A28" s="67" t="s">
        <v>522</v>
      </c>
      <c r="I28" s="37"/>
    </row>
    <row r="29" spans="1:9" ht="15" customHeight="1" x14ac:dyDescent="0.25">
      <c r="A29" s="40"/>
      <c r="I29" s="37"/>
    </row>
    <row r="30" spans="1:9" ht="15" customHeight="1" x14ac:dyDescent="0.25">
      <c r="A30" s="67" t="s">
        <v>503</v>
      </c>
      <c r="I30" s="37"/>
    </row>
    <row r="31" spans="1:9" ht="15" customHeight="1" x14ac:dyDescent="0.25">
      <c r="A31" s="40" t="s">
        <v>504</v>
      </c>
      <c r="I31" s="37"/>
    </row>
    <row r="32" spans="1:9" ht="15" customHeight="1" x14ac:dyDescent="0.25">
      <c r="A32" s="69">
        <v>2024</v>
      </c>
      <c r="I32" s="37"/>
    </row>
    <row r="33" spans="1:9" ht="15" customHeight="1" thickBot="1" x14ac:dyDescent="0.3">
      <c r="A33" s="42"/>
      <c r="B33" s="43"/>
      <c r="C33" s="43"/>
      <c r="D33" s="43"/>
      <c r="E33" s="43"/>
      <c r="F33" s="43"/>
      <c r="G33" s="43"/>
      <c r="H33" s="43"/>
      <c r="I33" s="44"/>
    </row>
  </sheetData>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5" sqref="F25"/>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63"/>
      <c r="B1" s="179"/>
      <c r="C1" s="179"/>
      <c r="D1" s="179"/>
      <c r="E1" s="179"/>
      <c r="F1" s="179"/>
      <c r="G1" s="179"/>
      <c r="H1" s="179"/>
      <c r="I1" s="179"/>
      <c r="J1" s="180"/>
    </row>
    <row r="2" spans="1:10" ht="18" customHeight="1" x14ac:dyDescent="0.3">
      <c r="A2" s="166" t="s">
        <v>0</v>
      </c>
      <c r="B2" s="167"/>
      <c r="C2" s="167"/>
      <c r="D2" s="167"/>
      <c r="E2" s="167"/>
      <c r="F2" s="167"/>
      <c r="G2" s="167"/>
      <c r="H2" s="167"/>
      <c r="I2" s="167"/>
      <c r="J2" s="181"/>
    </row>
    <row r="3" spans="1:10" ht="18" customHeight="1" x14ac:dyDescent="0.3">
      <c r="A3" s="166" t="s">
        <v>1</v>
      </c>
      <c r="B3" s="167"/>
      <c r="C3" s="167"/>
      <c r="D3" s="167"/>
      <c r="E3" s="167"/>
      <c r="F3" s="167"/>
      <c r="G3" s="167"/>
      <c r="H3" s="167"/>
      <c r="I3" s="167"/>
      <c r="J3" s="181"/>
    </row>
    <row r="4" spans="1:10" ht="18" customHeight="1" x14ac:dyDescent="0.3">
      <c r="A4" s="166" t="s">
        <v>2</v>
      </c>
      <c r="B4" s="167"/>
      <c r="C4" s="167"/>
      <c r="D4" s="167"/>
      <c r="E4" s="167"/>
      <c r="F4" s="167"/>
      <c r="G4" s="167"/>
      <c r="H4" s="167"/>
      <c r="I4" s="167"/>
      <c r="J4" s="181"/>
    </row>
    <row r="5" spans="1:10" ht="18" customHeight="1" x14ac:dyDescent="0.3">
      <c r="A5" s="166">
        <v>2024</v>
      </c>
      <c r="B5" s="167"/>
      <c r="C5" s="167"/>
      <c r="D5" s="167"/>
      <c r="E5" s="167"/>
      <c r="F5" s="167"/>
      <c r="G5" s="167"/>
      <c r="H5" s="167"/>
      <c r="I5" s="167"/>
      <c r="J5" s="181"/>
    </row>
    <row r="6" spans="1:10" ht="15.75" x14ac:dyDescent="0.25">
      <c r="A6" s="171"/>
      <c r="B6" s="172"/>
      <c r="C6" s="172"/>
      <c r="D6" s="172"/>
      <c r="E6" s="172"/>
      <c r="F6" s="172"/>
      <c r="G6" s="172"/>
      <c r="H6" s="172"/>
      <c r="I6" s="172"/>
      <c r="J6" s="173"/>
    </row>
    <row r="7" spans="1:10" ht="15.75" x14ac:dyDescent="0.25">
      <c r="A7" s="174" t="s">
        <v>3</v>
      </c>
      <c r="B7" s="158"/>
      <c r="C7" s="158"/>
      <c r="D7" s="158"/>
      <c r="E7" s="158"/>
      <c r="F7" s="158"/>
      <c r="G7" s="158"/>
      <c r="H7" s="158"/>
      <c r="I7" s="158"/>
      <c r="J7" s="159"/>
    </row>
    <row r="8" spans="1:10" ht="15.75" x14ac:dyDescent="0.25">
      <c r="A8" s="157"/>
      <c r="B8" s="158"/>
      <c r="C8" s="158"/>
      <c r="D8" s="158"/>
      <c r="E8" s="158"/>
      <c r="F8" s="158"/>
      <c r="G8" s="158"/>
      <c r="H8" s="158"/>
      <c r="I8" s="158"/>
      <c r="J8" s="159"/>
    </row>
    <row r="9" spans="1:10" ht="15.75" x14ac:dyDescent="0.25">
      <c r="A9" s="175" t="str">
        <f>ÍNDICE!A9</f>
        <v>UNIDAD ADMINISTRATIVA ESPECIAL DE BIENES Y SERVICIOS</v>
      </c>
      <c r="B9" s="158"/>
      <c r="C9" s="158"/>
      <c r="D9" s="158"/>
      <c r="E9" s="158"/>
      <c r="F9" s="158"/>
      <c r="G9" s="158"/>
      <c r="H9" s="158"/>
      <c r="I9" s="158"/>
      <c r="J9" s="159"/>
    </row>
    <row r="10" spans="1:10" ht="15" customHeight="1" thickBot="1" x14ac:dyDescent="0.3">
      <c r="A10" s="176" t="s">
        <v>526</v>
      </c>
      <c r="B10" s="177"/>
      <c r="C10" s="177"/>
      <c r="D10" s="177"/>
      <c r="E10" s="177"/>
      <c r="F10" s="177"/>
      <c r="G10" s="177"/>
      <c r="H10" s="177"/>
      <c r="I10" s="177"/>
      <c r="J10" s="178"/>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21</v>
      </c>
      <c r="C17" s="56" t="s">
        <v>22</v>
      </c>
      <c r="D17" s="56" t="s">
        <v>23</v>
      </c>
      <c r="E17" s="56" t="s">
        <v>24</v>
      </c>
      <c r="F17" s="57" t="s">
        <v>527</v>
      </c>
      <c r="J17" s="37"/>
    </row>
    <row r="18" spans="1:10" ht="21" customHeight="1" x14ac:dyDescent="0.25">
      <c r="A18" s="40"/>
      <c r="B18" s="58" t="s">
        <v>11</v>
      </c>
      <c r="C18" s="61">
        <v>1</v>
      </c>
      <c r="D18" s="54">
        <v>0.25</v>
      </c>
      <c r="E18" s="54">
        <f>'B. Resultado por dimensiones'!G16</f>
        <v>0.58333333333333326</v>
      </c>
      <c r="F18" s="38">
        <f>E18*D18</f>
        <v>0.14583333333333331</v>
      </c>
      <c r="J18" s="37"/>
    </row>
    <row r="19" spans="1:10" ht="24" customHeight="1" x14ac:dyDescent="0.25">
      <c r="A19" s="40"/>
      <c r="B19" s="58" t="s">
        <v>14</v>
      </c>
      <c r="C19" s="61">
        <v>2</v>
      </c>
      <c r="D19" s="54">
        <v>0.25</v>
      </c>
      <c r="E19" s="54">
        <f>'B. Resultado por dimensiones'!G23</f>
        <v>0.85416666666666663</v>
      </c>
      <c r="F19" s="38">
        <f>E19*D19</f>
        <v>0.21354166666666666</v>
      </c>
      <c r="J19" s="37"/>
    </row>
    <row r="20" spans="1:10" ht="25.5" customHeight="1" x14ac:dyDescent="0.25">
      <c r="A20" s="40"/>
      <c r="B20" s="58" t="s">
        <v>17</v>
      </c>
      <c r="C20" s="61">
        <v>3</v>
      </c>
      <c r="D20" s="54">
        <v>0.25</v>
      </c>
      <c r="E20" s="54">
        <f>'B. Resultado por dimensiones'!G31</f>
        <v>0.38888888888888884</v>
      </c>
      <c r="F20" s="38">
        <f>E20*D20</f>
        <v>9.722222222222221E-2</v>
      </c>
      <c r="J20" s="37"/>
    </row>
    <row r="21" spans="1:10" ht="24.75" customHeight="1" thickBot="1" x14ac:dyDescent="0.3">
      <c r="A21" s="40"/>
      <c r="B21" s="59" t="s">
        <v>19</v>
      </c>
      <c r="C21" s="62">
        <v>4</v>
      </c>
      <c r="D21" s="60">
        <v>0.25</v>
      </c>
      <c r="E21" s="60">
        <f>'B. Resultado por dimensiones'!G37</f>
        <v>0.57291666666666663</v>
      </c>
      <c r="F21" s="39">
        <f>E21*D21</f>
        <v>0.14322916666666666</v>
      </c>
      <c r="J21" s="37"/>
    </row>
    <row r="22" spans="1:10" ht="22.5" customHeight="1" thickBot="1" x14ac:dyDescent="0.3">
      <c r="A22" s="40"/>
      <c r="B22" s="107" t="s">
        <v>25</v>
      </c>
      <c r="C22" s="169" t="s">
        <v>26</v>
      </c>
      <c r="D22" s="170"/>
      <c r="E22" s="170"/>
      <c r="F22" s="108">
        <f>SUM(F18:F21)</f>
        <v>0.59982638888888884</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80"/>
    </row>
    <row r="43" spans="1:10" ht="15" customHeight="1" x14ac:dyDescent="0.25">
      <c r="A43" s="40"/>
      <c r="B43" s="89" t="s">
        <v>508</v>
      </c>
      <c r="C43" s="82"/>
      <c r="D43" s="82"/>
      <c r="E43" s="82"/>
      <c r="F43" s="82"/>
      <c r="G43" s="82"/>
      <c r="H43" s="82"/>
      <c r="I43" s="88"/>
      <c r="J43" s="83"/>
    </row>
    <row r="44" spans="1:10" ht="15" customHeight="1" x14ac:dyDescent="0.25">
      <c r="A44" s="40"/>
      <c r="B44" s="89" t="s">
        <v>525</v>
      </c>
      <c r="C44" s="82"/>
      <c r="D44" s="82"/>
      <c r="E44" s="82"/>
      <c r="F44" s="82"/>
      <c r="G44" s="82"/>
      <c r="H44" s="82"/>
      <c r="I44" s="88"/>
      <c r="J44" s="83"/>
    </row>
    <row r="45" spans="1:10" ht="15" customHeight="1" x14ac:dyDescent="0.25">
      <c r="A45" s="40"/>
      <c r="B45" s="90" t="s">
        <v>511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ML7rpQCPZaEQPnCHN4pAT0EP/xr2UWsXfpFdRfLyl62W0xv4tEzrP7LxPMjfYweVXIYcfQY3NPVpYzaQ/Lw+tg==" saltValue="xJwPrT5xdsyL8jRXA/yqFw==" spinCount="100000" sheet="1" objects="1" scenarios="1"/>
  <mergeCells count="10">
    <mergeCell ref="A1:J1"/>
    <mergeCell ref="A2:J2"/>
    <mergeCell ref="A3:J3"/>
    <mergeCell ref="A4:J4"/>
    <mergeCell ref="A5:J5"/>
    <mergeCell ref="C22:E22"/>
    <mergeCell ref="A6:J6"/>
    <mergeCell ref="A7:J8"/>
    <mergeCell ref="A9:J9"/>
    <mergeCell ref="A10:J10"/>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sqref="A1:A30"/>
    </sheetView>
  </sheetViews>
  <sheetFormatPr baseColWidth="10" defaultRowHeight="14.25" x14ac:dyDescent="0.2"/>
  <cols>
    <col min="1" max="1" width="82.25" bestFit="1" customWidth="1"/>
  </cols>
  <sheetData>
    <row r="1" spans="1:1" ht="15.75" thickBot="1" x14ac:dyDescent="0.3">
      <c r="A1" s="4" t="s">
        <v>307</v>
      </c>
    </row>
    <row r="2" spans="1:1" ht="16.5" thickBot="1" x14ac:dyDescent="0.25">
      <c r="A2" s="2" t="s">
        <v>286</v>
      </c>
    </row>
    <row r="3" spans="1:1" ht="16.5" thickBot="1" x14ac:dyDescent="0.25">
      <c r="A3" s="2" t="s">
        <v>281</v>
      </c>
    </row>
    <row r="4" spans="1:1" ht="16.5" thickBot="1" x14ac:dyDescent="0.25">
      <c r="A4" s="2" t="s">
        <v>280</v>
      </c>
    </row>
    <row r="5" spans="1:1" ht="16.5" thickBot="1" x14ac:dyDescent="0.25">
      <c r="A5" s="2" t="s">
        <v>282</v>
      </c>
    </row>
    <row r="6" spans="1:1" ht="16.5" thickBot="1" x14ac:dyDescent="0.25">
      <c r="A6" s="2" t="s">
        <v>279</v>
      </c>
    </row>
    <row r="7" spans="1:1" ht="16.5" thickBot="1" x14ac:dyDescent="0.25">
      <c r="A7" s="2" t="s">
        <v>283</v>
      </c>
    </row>
    <row r="8" spans="1:1" ht="16.5" thickBot="1" x14ac:dyDescent="0.25">
      <c r="A8" s="2" t="s">
        <v>287</v>
      </c>
    </row>
    <row r="9" spans="1:1" ht="16.5" thickBot="1" x14ac:dyDescent="0.25">
      <c r="A9" s="2" t="s">
        <v>284</v>
      </c>
    </row>
    <row r="10" spans="1:1" ht="16.5" thickBot="1" x14ac:dyDescent="0.25">
      <c r="A10" s="2" t="s">
        <v>285</v>
      </c>
    </row>
    <row r="11" spans="1:1" ht="16.5" thickBot="1" x14ac:dyDescent="0.25">
      <c r="A11" s="2" t="s">
        <v>292</v>
      </c>
    </row>
    <row r="12" spans="1:1" ht="16.5" thickBot="1" x14ac:dyDescent="0.25">
      <c r="A12" s="2" t="s">
        <v>296</v>
      </c>
    </row>
    <row r="13" spans="1:1" ht="16.5" thickBot="1" x14ac:dyDescent="0.25">
      <c r="A13" s="2" t="s">
        <v>295</v>
      </c>
    </row>
    <row r="14" spans="1:1" ht="16.5" thickBot="1" x14ac:dyDescent="0.25">
      <c r="A14" s="2" t="s">
        <v>297</v>
      </c>
    </row>
    <row r="15" spans="1:1" ht="16.5" thickBot="1" x14ac:dyDescent="0.25">
      <c r="A15" s="2" t="s">
        <v>294</v>
      </c>
    </row>
    <row r="16" spans="1:1" ht="16.5" thickBot="1" x14ac:dyDescent="0.25">
      <c r="A16" s="2" t="s">
        <v>291</v>
      </c>
    </row>
    <row r="17" spans="1:1" ht="16.5" thickBot="1" x14ac:dyDescent="0.25">
      <c r="A17" s="2" t="s">
        <v>288</v>
      </c>
    </row>
    <row r="18" spans="1:1" ht="16.5" thickBot="1" x14ac:dyDescent="0.25">
      <c r="A18" s="2" t="s">
        <v>299</v>
      </c>
    </row>
    <row r="19" spans="1:1" ht="16.5" thickBot="1" x14ac:dyDescent="0.25">
      <c r="A19" s="2" t="s">
        <v>298</v>
      </c>
    </row>
    <row r="20" spans="1:1" ht="16.5" thickBot="1" x14ac:dyDescent="0.25">
      <c r="A20" s="2" t="s">
        <v>289</v>
      </c>
    </row>
    <row r="21" spans="1:1" ht="16.5" thickBot="1" x14ac:dyDescent="0.25">
      <c r="A21" s="2" t="s">
        <v>293</v>
      </c>
    </row>
    <row r="22" spans="1:1" ht="16.5" thickBot="1" x14ac:dyDescent="0.25">
      <c r="A22" s="2" t="s">
        <v>290</v>
      </c>
    </row>
    <row r="23" spans="1:1" ht="16.5" thickBot="1" x14ac:dyDescent="0.25">
      <c r="A23" s="2" t="s">
        <v>301</v>
      </c>
    </row>
    <row r="24" spans="1:1" ht="16.5" thickBot="1" x14ac:dyDescent="0.25">
      <c r="A24" s="2" t="s">
        <v>300</v>
      </c>
    </row>
    <row r="25" spans="1:1" ht="16.5" thickBot="1" x14ac:dyDescent="0.25">
      <c r="A25" s="2" t="s">
        <v>500</v>
      </c>
    </row>
    <row r="26" spans="1:1" ht="16.5" thickBot="1" x14ac:dyDescent="0.25">
      <c r="A26" s="2" t="s">
        <v>302</v>
      </c>
    </row>
    <row r="27" spans="1:1" ht="16.5" thickBot="1" x14ac:dyDescent="0.25">
      <c r="A27" s="3" t="s">
        <v>306</v>
      </c>
    </row>
    <row r="28" spans="1:1" ht="16.5" thickBot="1" x14ac:dyDescent="0.25">
      <c r="A28" s="1" t="s">
        <v>303</v>
      </c>
    </row>
    <row r="29" spans="1:1" ht="16.5" thickBot="1" x14ac:dyDescent="0.25">
      <c r="A29" s="5" t="s">
        <v>304</v>
      </c>
    </row>
    <row r="30" spans="1:1" ht="16.5" thickBot="1" x14ac:dyDescent="0.25">
      <c r="A30" s="2" t="s">
        <v>305</v>
      </c>
    </row>
  </sheetData>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zoomScale="85" zoomScaleNormal="70" zoomScaleSheetLayoutView="85" workbookViewId="0">
      <selection activeCell="F28" sqref="F28"/>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63"/>
      <c r="B1" s="179"/>
      <c r="C1" s="179"/>
      <c r="D1" s="179"/>
      <c r="E1" s="179"/>
      <c r="F1" s="179"/>
      <c r="G1" s="179"/>
      <c r="H1" s="179"/>
      <c r="I1" s="179"/>
      <c r="J1" s="180"/>
    </row>
    <row r="2" spans="1:10" ht="18.75" x14ac:dyDescent="0.3">
      <c r="A2" s="166" t="s">
        <v>0</v>
      </c>
      <c r="B2" s="167"/>
      <c r="C2" s="167"/>
      <c r="D2" s="167"/>
      <c r="E2" s="167"/>
      <c r="F2" s="167"/>
      <c r="G2" s="167"/>
      <c r="H2" s="167"/>
      <c r="I2" s="167"/>
      <c r="J2" s="181"/>
    </row>
    <row r="3" spans="1:10" ht="18.75" x14ac:dyDescent="0.3">
      <c r="A3" s="166" t="s">
        <v>1</v>
      </c>
      <c r="B3" s="167"/>
      <c r="C3" s="167"/>
      <c r="D3" s="167"/>
      <c r="E3" s="167"/>
      <c r="F3" s="167"/>
      <c r="G3" s="167"/>
      <c r="H3" s="167"/>
      <c r="I3" s="167"/>
      <c r="J3" s="181"/>
    </row>
    <row r="4" spans="1:10" ht="18.75" x14ac:dyDescent="0.3">
      <c r="A4" s="166" t="s">
        <v>2</v>
      </c>
      <c r="B4" s="167"/>
      <c r="C4" s="167"/>
      <c r="D4" s="167"/>
      <c r="E4" s="167"/>
      <c r="F4" s="167"/>
      <c r="G4" s="167"/>
      <c r="H4" s="167"/>
      <c r="I4" s="167"/>
      <c r="J4" s="181"/>
    </row>
    <row r="5" spans="1:10" ht="18.75" x14ac:dyDescent="0.3">
      <c r="A5" s="166">
        <v>2024</v>
      </c>
      <c r="B5" s="167"/>
      <c r="C5" s="167"/>
      <c r="D5" s="167"/>
      <c r="E5" s="167"/>
      <c r="F5" s="167"/>
      <c r="G5" s="167"/>
      <c r="H5" s="167"/>
      <c r="I5" s="167"/>
      <c r="J5" s="181"/>
    </row>
    <row r="6" spans="1:10" ht="15.75" x14ac:dyDescent="0.25">
      <c r="A6" s="171"/>
      <c r="B6" s="172"/>
      <c r="C6" s="172"/>
      <c r="D6" s="172"/>
      <c r="E6" s="172"/>
      <c r="F6" s="172"/>
      <c r="G6" s="172"/>
      <c r="H6" s="172"/>
      <c r="I6" s="172"/>
      <c r="J6" s="173"/>
    </row>
    <row r="7" spans="1:10" ht="15.75" x14ac:dyDescent="0.25">
      <c r="A7" s="154" t="s">
        <v>3</v>
      </c>
      <c r="B7" s="155"/>
      <c r="C7" s="155"/>
      <c r="D7" s="155"/>
      <c r="E7" s="155"/>
      <c r="F7" s="155"/>
      <c r="G7" s="155"/>
      <c r="H7" s="155"/>
      <c r="I7" s="155"/>
      <c r="J7" s="156"/>
    </row>
    <row r="8" spans="1:10" ht="15.75" x14ac:dyDescent="0.25">
      <c r="A8" s="187"/>
      <c r="B8" s="152"/>
      <c r="C8" s="152"/>
      <c r="D8" s="152"/>
      <c r="E8" s="152"/>
      <c r="F8" s="152"/>
      <c r="G8" s="152"/>
      <c r="H8" s="152"/>
      <c r="I8" s="152"/>
      <c r="J8" s="153"/>
    </row>
    <row r="9" spans="1:10" ht="15.75" x14ac:dyDescent="0.25">
      <c r="A9" s="191" t="str">
        <f>ÍNDICE!A9</f>
        <v>UNIDAD ADMINISTRATIVA ESPECIAL DE BIENES Y SERVICIOS</v>
      </c>
      <c r="B9" s="155"/>
      <c r="C9" s="155"/>
      <c r="D9" s="155"/>
      <c r="E9" s="155"/>
      <c r="F9" s="155"/>
      <c r="G9" s="155"/>
      <c r="H9" s="155"/>
      <c r="I9" s="155"/>
      <c r="J9" s="156"/>
    </row>
    <row r="10" spans="1:10" ht="16.5" thickBot="1" x14ac:dyDescent="0.3">
      <c r="A10" s="176" t="s">
        <v>27</v>
      </c>
      <c r="B10" s="177"/>
      <c r="C10" s="177"/>
      <c r="D10" s="177"/>
      <c r="E10" s="177"/>
      <c r="F10" s="177"/>
      <c r="G10" s="177"/>
      <c r="H10" s="177"/>
      <c r="I10" s="177"/>
      <c r="J10" s="178"/>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21</v>
      </c>
      <c r="C13" s="48" t="s">
        <v>22</v>
      </c>
      <c r="D13" s="48" t="s">
        <v>28</v>
      </c>
      <c r="E13" s="48" t="s">
        <v>23</v>
      </c>
      <c r="F13" s="48" t="s">
        <v>29</v>
      </c>
      <c r="G13" s="49" t="s">
        <v>527</v>
      </c>
      <c r="J13" s="37"/>
    </row>
    <row r="14" spans="1:10" ht="37.5" customHeight="1" x14ac:dyDescent="0.25">
      <c r="A14" s="40"/>
      <c r="B14" s="182" t="s">
        <v>11</v>
      </c>
      <c r="C14" s="45">
        <v>1</v>
      </c>
      <c r="D14" s="45" t="s">
        <v>528</v>
      </c>
      <c r="E14" s="46">
        <v>0.5</v>
      </c>
      <c r="F14" s="46">
        <f>'C. Entorno institucional'!F45</f>
        <v>0.75</v>
      </c>
      <c r="G14" s="50">
        <f>E14*F14</f>
        <v>0.375</v>
      </c>
      <c r="J14" s="37"/>
    </row>
    <row r="15" spans="1:10" ht="37.5" customHeight="1" x14ac:dyDescent="0.25">
      <c r="A15" s="40"/>
      <c r="B15" s="183"/>
      <c r="C15" s="45">
        <v>2</v>
      </c>
      <c r="D15" s="45" t="s">
        <v>31</v>
      </c>
      <c r="E15" s="46">
        <v>0.5</v>
      </c>
      <c r="F15" s="46">
        <f>'C. Entorno institucional'!F52</f>
        <v>0.41666666666666663</v>
      </c>
      <c r="G15" s="50">
        <f>F15*E15</f>
        <v>0.20833333333333331</v>
      </c>
      <c r="J15" s="37"/>
    </row>
    <row r="16" spans="1:10" ht="37.5" customHeight="1" thickBot="1" x14ac:dyDescent="0.3">
      <c r="A16" s="40"/>
      <c r="B16" s="184"/>
      <c r="C16" s="51" t="s">
        <v>32</v>
      </c>
      <c r="D16" s="185" t="s">
        <v>529</v>
      </c>
      <c r="E16" s="186"/>
      <c r="F16" s="186"/>
      <c r="G16" s="52">
        <f>SUM(G14:G15)</f>
        <v>0.58333333333333326</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21</v>
      </c>
      <c r="C20" s="48" t="s">
        <v>22</v>
      </c>
      <c r="D20" s="48" t="s">
        <v>28</v>
      </c>
      <c r="E20" s="48" t="s">
        <v>23</v>
      </c>
      <c r="F20" s="48" t="s">
        <v>29</v>
      </c>
      <c r="G20" s="49" t="s">
        <v>527</v>
      </c>
      <c r="J20" s="37"/>
    </row>
    <row r="21" spans="1:10" ht="36.75" customHeight="1" x14ac:dyDescent="0.25">
      <c r="A21" s="40"/>
      <c r="B21" s="182" t="s">
        <v>14</v>
      </c>
      <c r="C21" s="45">
        <v>1</v>
      </c>
      <c r="D21" s="45" t="s">
        <v>33</v>
      </c>
      <c r="E21" s="46">
        <v>0.5</v>
      </c>
      <c r="F21" s="46">
        <f>'D. Infraestructura'!F72</f>
        <v>1</v>
      </c>
      <c r="G21" s="50">
        <f t="shared" ref="G21:G22" si="0">F21*E21</f>
        <v>0.5</v>
      </c>
      <c r="J21" s="37"/>
    </row>
    <row r="22" spans="1:10" ht="36.75" customHeight="1" x14ac:dyDescent="0.25">
      <c r="A22" s="40"/>
      <c r="B22" s="183"/>
      <c r="C22" s="45">
        <v>2</v>
      </c>
      <c r="D22" s="45" t="s">
        <v>34</v>
      </c>
      <c r="E22" s="46">
        <v>0.5</v>
      </c>
      <c r="F22" s="46">
        <f>'D. Infraestructura'!F82</f>
        <v>0.70833333333333326</v>
      </c>
      <c r="G22" s="50">
        <f t="shared" si="0"/>
        <v>0.35416666666666663</v>
      </c>
      <c r="J22" s="37"/>
    </row>
    <row r="23" spans="1:10" ht="36.75" customHeight="1" thickBot="1" x14ac:dyDescent="0.3">
      <c r="A23" s="40"/>
      <c r="B23" s="184"/>
      <c r="C23" s="51" t="s">
        <v>32</v>
      </c>
      <c r="D23" s="185" t="s">
        <v>35</v>
      </c>
      <c r="E23" s="186"/>
      <c r="F23" s="186"/>
      <c r="G23" s="52">
        <f>SUM(G21:G22)</f>
        <v>0.85416666666666663</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21</v>
      </c>
      <c r="C27" s="48" t="s">
        <v>22</v>
      </c>
      <c r="D27" s="48" t="s">
        <v>28</v>
      </c>
      <c r="E27" s="48" t="s">
        <v>23</v>
      </c>
      <c r="F27" s="48" t="s">
        <v>29</v>
      </c>
      <c r="G27" s="49" t="s">
        <v>527</v>
      </c>
      <c r="J27" s="37"/>
    </row>
    <row r="28" spans="1:10" ht="37.5" customHeight="1" x14ac:dyDescent="0.25">
      <c r="A28" s="40"/>
      <c r="B28" s="182" t="s">
        <v>17</v>
      </c>
      <c r="C28" s="45">
        <v>1</v>
      </c>
      <c r="D28" s="45" t="s">
        <v>36</v>
      </c>
      <c r="E28" s="46">
        <f t="shared" ref="E28:E29" si="1">1/3</f>
        <v>0.33333333333333331</v>
      </c>
      <c r="F28" s="46">
        <f>'E. Metodología estadística'!F106</f>
        <v>0.33333333333333331</v>
      </c>
      <c r="G28" s="50">
        <f t="shared" ref="G28:G29" si="2">F28*E28</f>
        <v>0.1111111111111111</v>
      </c>
      <c r="J28" s="37"/>
    </row>
    <row r="29" spans="1:10" ht="37.5" customHeight="1" x14ac:dyDescent="0.25">
      <c r="A29" s="40"/>
      <c r="B29" s="183"/>
      <c r="C29" s="45">
        <v>2</v>
      </c>
      <c r="D29" s="45" t="s">
        <v>37</v>
      </c>
      <c r="E29" s="46">
        <f t="shared" si="1"/>
        <v>0.33333333333333331</v>
      </c>
      <c r="F29" s="46">
        <f>'E. Metodología estadística'!F114</f>
        <v>0.33333333333333331</v>
      </c>
      <c r="G29" s="50">
        <f t="shared" si="2"/>
        <v>0.1111111111111111</v>
      </c>
      <c r="J29" s="37"/>
    </row>
    <row r="30" spans="1:10" ht="37.5" customHeight="1" x14ac:dyDescent="0.25">
      <c r="A30" s="40"/>
      <c r="B30" s="188"/>
      <c r="C30" s="45">
        <v>3</v>
      </c>
      <c r="D30" s="45" t="s">
        <v>38</v>
      </c>
      <c r="E30" s="46">
        <f>1/3</f>
        <v>0.33333333333333331</v>
      </c>
      <c r="F30" s="46">
        <f>'E. Metodología estadística'!F122</f>
        <v>0.5</v>
      </c>
      <c r="G30" s="50">
        <f>F30*E30</f>
        <v>0.16666666666666666</v>
      </c>
      <c r="J30" s="37"/>
    </row>
    <row r="31" spans="1:10" ht="37.5" customHeight="1" thickBot="1" x14ac:dyDescent="0.3">
      <c r="A31" s="40"/>
      <c r="B31" s="189"/>
      <c r="C31" s="51" t="s">
        <v>32</v>
      </c>
      <c r="D31" s="185" t="s">
        <v>39</v>
      </c>
      <c r="E31" s="190"/>
      <c r="F31" s="190"/>
      <c r="G31" s="52">
        <f>SUM(G28:G30)</f>
        <v>0.38888888888888884</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21</v>
      </c>
      <c r="C34" s="48" t="s">
        <v>22</v>
      </c>
      <c r="D34" s="48" t="s">
        <v>28</v>
      </c>
      <c r="E34" s="48" t="s">
        <v>23</v>
      </c>
      <c r="F34" s="48" t="s">
        <v>29</v>
      </c>
      <c r="G34" s="49" t="s">
        <v>527</v>
      </c>
      <c r="J34" s="37"/>
    </row>
    <row r="35" spans="1:10" ht="36" customHeight="1" x14ac:dyDescent="0.25">
      <c r="A35" s="40"/>
      <c r="B35" s="182" t="s">
        <v>19</v>
      </c>
      <c r="C35" s="45">
        <v>1</v>
      </c>
      <c r="D35" s="45" t="s">
        <v>40</v>
      </c>
      <c r="E35" s="46">
        <f t="shared" ref="E35:E36" si="3">1/2</f>
        <v>0.5</v>
      </c>
      <c r="F35" s="46">
        <f>'F. Accesibilidad y uso'!F69</f>
        <v>0.83333333333333326</v>
      </c>
      <c r="G35" s="50">
        <f t="shared" ref="G35:G36" si="4">F35*E35</f>
        <v>0.41666666666666663</v>
      </c>
      <c r="J35" s="37"/>
    </row>
    <row r="36" spans="1:10" ht="36" customHeight="1" x14ac:dyDescent="0.25">
      <c r="A36" s="40"/>
      <c r="B36" s="183"/>
      <c r="C36" s="45">
        <v>2</v>
      </c>
      <c r="D36" s="45" t="s">
        <v>41</v>
      </c>
      <c r="E36" s="46">
        <f t="shared" si="3"/>
        <v>0.5</v>
      </c>
      <c r="F36" s="46">
        <f>'F. Accesibilidad y uso'!F79</f>
        <v>0.3125</v>
      </c>
      <c r="G36" s="50">
        <f t="shared" si="4"/>
        <v>0.15625</v>
      </c>
      <c r="J36" s="37"/>
    </row>
    <row r="37" spans="1:10" ht="36" customHeight="1" thickBot="1" x14ac:dyDescent="0.3">
      <c r="A37" s="40"/>
      <c r="B37" s="184"/>
      <c r="C37" s="51" t="s">
        <v>32</v>
      </c>
      <c r="D37" s="185" t="s">
        <v>42</v>
      </c>
      <c r="E37" s="186"/>
      <c r="F37" s="186"/>
      <c r="G37" s="52">
        <f>SUM(G35:G36)</f>
        <v>0.57291666666666663</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524</v>
      </c>
      <c r="C42" s="86"/>
      <c r="D42" s="86"/>
      <c r="E42" s="86"/>
      <c r="F42" s="86"/>
      <c r="G42" s="86"/>
      <c r="H42" s="86"/>
      <c r="I42" s="87"/>
      <c r="J42" s="37"/>
    </row>
    <row r="43" spans="1:10" ht="15" customHeight="1" x14ac:dyDescent="0.25">
      <c r="A43" s="40"/>
      <c r="B43" s="89" t="s">
        <v>508</v>
      </c>
      <c r="C43" s="82"/>
      <c r="D43" s="82"/>
      <c r="E43" s="82"/>
      <c r="F43" s="82"/>
      <c r="G43" s="82"/>
      <c r="H43" s="82"/>
      <c r="I43" s="88"/>
      <c r="J43" s="37"/>
    </row>
    <row r="44" spans="1:10" ht="15" customHeight="1" x14ac:dyDescent="0.25">
      <c r="A44" s="40"/>
      <c r="B44" s="89" t="s">
        <v>525</v>
      </c>
      <c r="C44" s="82"/>
      <c r="D44" s="82"/>
      <c r="E44" s="82"/>
      <c r="F44" s="82"/>
      <c r="G44" s="82"/>
      <c r="H44" s="82"/>
      <c r="I44" s="88"/>
      <c r="J44" s="37"/>
    </row>
    <row r="45" spans="1:10" ht="15" customHeight="1" x14ac:dyDescent="0.25">
      <c r="A45" s="40"/>
      <c r="B45" s="90" t="s">
        <v>511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f4IiiRgZa+t0Nh6o0334FJ5bSl/rH+SS0sU+uW/0NbrBTA/F3GtN50JrxIPYt3/MXqIbWho/7RO3a+VwoeyBjw==" saltValue="AvY4Ir7uWNBrrKUxCBTzHA==" spinCount="100000" sheet="1" objects="1" scenarios="1"/>
  <mergeCells count="17">
    <mergeCell ref="A1:J1"/>
    <mergeCell ref="A2:J2"/>
    <mergeCell ref="A3:J3"/>
    <mergeCell ref="A4:J4"/>
    <mergeCell ref="A5:J5"/>
    <mergeCell ref="B35:B37"/>
    <mergeCell ref="D16:F16"/>
    <mergeCell ref="D23:F23"/>
    <mergeCell ref="D37:F37"/>
    <mergeCell ref="A6:J6"/>
    <mergeCell ref="A7:J8"/>
    <mergeCell ref="B28:B31"/>
    <mergeCell ref="D31:F31"/>
    <mergeCell ref="A9:J9"/>
    <mergeCell ref="A10:J10"/>
    <mergeCell ref="B14:B16"/>
    <mergeCell ref="B21:B23"/>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zoomScale="85" zoomScaleNormal="55" zoomScaleSheetLayoutView="85" workbookViewId="0">
      <selection activeCell="D48" sqref="D48"/>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04"/>
      <c r="B1" s="205"/>
      <c r="C1" s="205"/>
      <c r="D1" s="205"/>
      <c r="E1" s="205"/>
      <c r="F1" s="205"/>
      <c r="G1" s="205"/>
      <c r="H1" s="205"/>
      <c r="I1" s="205"/>
      <c r="J1" s="205"/>
      <c r="K1" s="205"/>
      <c r="L1" s="205"/>
      <c r="M1" s="206"/>
    </row>
    <row r="2" spans="1:13" s="33" customFormat="1" ht="14.25" customHeight="1" x14ac:dyDescent="0.3">
      <c r="A2" s="166" t="s">
        <v>0</v>
      </c>
      <c r="B2" s="167"/>
      <c r="C2" s="167"/>
      <c r="D2" s="167"/>
      <c r="E2" s="167"/>
      <c r="F2" s="167"/>
      <c r="G2" s="167"/>
      <c r="H2" s="167"/>
      <c r="I2" s="167"/>
      <c r="J2" s="167"/>
      <c r="K2" s="167"/>
      <c r="L2" s="167"/>
      <c r="M2" s="181"/>
    </row>
    <row r="3" spans="1:13" s="33" customFormat="1" ht="17.45" customHeight="1" x14ac:dyDescent="0.3">
      <c r="A3" s="166" t="s">
        <v>1</v>
      </c>
      <c r="B3" s="167"/>
      <c r="C3" s="167"/>
      <c r="D3" s="167"/>
      <c r="E3" s="167"/>
      <c r="F3" s="167"/>
      <c r="G3" s="167"/>
      <c r="H3" s="167"/>
      <c r="I3" s="167"/>
      <c r="J3" s="167"/>
      <c r="K3" s="167"/>
      <c r="L3" s="167"/>
      <c r="M3" s="181"/>
    </row>
    <row r="4" spans="1:13" s="33" customFormat="1" ht="17.45" customHeight="1" x14ac:dyDescent="0.3">
      <c r="A4" s="166" t="s">
        <v>2</v>
      </c>
      <c r="B4" s="167"/>
      <c r="C4" s="167"/>
      <c r="D4" s="167"/>
      <c r="E4" s="167"/>
      <c r="F4" s="167"/>
      <c r="G4" s="167"/>
      <c r="H4" s="167"/>
      <c r="I4" s="167"/>
      <c r="J4" s="167"/>
      <c r="K4" s="167"/>
      <c r="L4" s="167"/>
      <c r="M4" s="181"/>
    </row>
    <row r="5" spans="1:13" s="33" customFormat="1" ht="14.25" customHeight="1" x14ac:dyDescent="0.3">
      <c r="A5" s="166">
        <v>2024</v>
      </c>
      <c r="B5" s="167"/>
      <c r="C5" s="167"/>
      <c r="D5" s="167"/>
      <c r="E5" s="167"/>
      <c r="F5" s="167"/>
      <c r="G5" s="167"/>
      <c r="H5" s="167"/>
      <c r="I5" s="167"/>
      <c r="J5" s="167"/>
      <c r="K5" s="167"/>
      <c r="L5" s="167"/>
      <c r="M5" s="181"/>
    </row>
    <row r="6" spans="1:13" s="33" customFormat="1" ht="14.25" customHeight="1" x14ac:dyDescent="0.3">
      <c r="A6" s="207"/>
      <c r="B6" s="167"/>
      <c r="C6" s="167"/>
      <c r="D6" s="167"/>
      <c r="E6" s="167"/>
      <c r="F6" s="167"/>
      <c r="G6" s="167"/>
      <c r="H6" s="167"/>
      <c r="I6" s="167"/>
      <c r="J6" s="167"/>
      <c r="K6" s="167"/>
      <c r="L6" s="167"/>
      <c r="M6" s="181"/>
    </row>
    <row r="7" spans="1:13" ht="14.25" customHeight="1" x14ac:dyDescent="0.25">
      <c r="A7" s="154" t="s">
        <v>11</v>
      </c>
      <c r="B7" s="155"/>
      <c r="C7" s="155"/>
      <c r="D7" s="155"/>
      <c r="E7" s="155"/>
      <c r="F7" s="155"/>
      <c r="G7" s="155"/>
      <c r="H7" s="155"/>
      <c r="I7" s="155"/>
      <c r="J7" s="155"/>
      <c r="K7" s="155"/>
      <c r="L7" s="155"/>
      <c r="M7" s="156"/>
    </row>
    <row r="8" spans="1:13" ht="14.25" customHeight="1" thickBot="1" x14ac:dyDescent="0.3">
      <c r="A8" s="187"/>
      <c r="B8" s="152"/>
      <c r="C8" s="152"/>
      <c r="D8" s="152"/>
      <c r="E8" s="152"/>
      <c r="F8" s="152"/>
      <c r="G8" s="152"/>
      <c r="H8" s="152"/>
      <c r="I8" s="152"/>
      <c r="J8" s="152"/>
      <c r="K8" s="152"/>
      <c r="L8" s="152"/>
      <c r="M8" s="153"/>
    </row>
    <row r="9" spans="1:13" ht="39.75" customHeight="1" thickBot="1" x14ac:dyDescent="0.3">
      <c r="A9" s="198" t="s">
        <v>499</v>
      </c>
      <c r="B9" s="199"/>
      <c r="C9" s="199"/>
      <c r="D9" s="199"/>
      <c r="E9" s="199"/>
      <c r="F9" s="199"/>
      <c r="G9" s="199"/>
      <c r="H9" s="199"/>
      <c r="I9" s="199"/>
      <c r="J9" s="199"/>
      <c r="K9" s="199"/>
      <c r="L9" s="199"/>
      <c r="M9" s="200"/>
    </row>
    <row r="10" spans="1:13" ht="14.25" customHeight="1" x14ac:dyDescent="0.25">
      <c r="A10" s="40"/>
      <c r="B10" s="94"/>
      <c r="C10" s="94"/>
      <c r="D10" s="95"/>
      <c r="E10" s="95"/>
      <c r="F10" s="95"/>
      <c r="G10" s="95"/>
      <c r="H10" s="95"/>
      <c r="I10" s="95"/>
      <c r="J10" s="95"/>
      <c r="K10" s="95"/>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1">
        <v>6</v>
      </c>
      <c r="C12" s="132" t="s">
        <v>53</v>
      </c>
      <c r="D12" s="133" t="s">
        <v>54</v>
      </c>
      <c r="E12" s="134">
        <v>6</v>
      </c>
      <c r="F12" s="135" t="s">
        <v>30</v>
      </c>
      <c r="G12" s="135" t="s">
        <v>55</v>
      </c>
      <c r="H12" s="135" t="s">
        <v>56</v>
      </c>
      <c r="I12" s="136">
        <v>1</v>
      </c>
      <c r="J12" s="136">
        <v>0.25</v>
      </c>
      <c r="K12" s="136">
        <v>0.25</v>
      </c>
      <c r="M12" s="37"/>
    </row>
    <row r="13" spans="1:13" ht="14.25" hidden="1" customHeight="1" x14ac:dyDescent="0.25">
      <c r="A13" s="40"/>
      <c r="B13" s="131">
        <v>7</v>
      </c>
      <c r="C13" s="132" t="s">
        <v>57</v>
      </c>
      <c r="D13" s="133" t="s">
        <v>54</v>
      </c>
      <c r="E13" s="134">
        <v>8</v>
      </c>
      <c r="F13" s="135" t="s">
        <v>30</v>
      </c>
      <c r="G13" s="135" t="s">
        <v>55</v>
      </c>
      <c r="H13" s="135" t="s">
        <v>56</v>
      </c>
      <c r="I13" s="136">
        <v>1</v>
      </c>
      <c r="J13" s="136">
        <v>0.25</v>
      </c>
      <c r="K13" s="136">
        <v>0.25</v>
      </c>
      <c r="M13" s="37"/>
    </row>
    <row r="14" spans="1:13" ht="14.25" hidden="1" customHeight="1" x14ac:dyDescent="0.25">
      <c r="A14" s="40"/>
      <c r="B14" s="137" t="s">
        <v>313</v>
      </c>
      <c r="C14" s="132" t="s">
        <v>58</v>
      </c>
      <c r="D14" s="133" t="s">
        <v>184</v>
      </c>
      <c r="E14" s="134">
        <v>38</v>
      </c>
      <c r="F14" s="135" t="s">
        <v>30</v>
      </c>
      <c r="G14" s="135" t="s">
        <v>55</v>
      </c>
      <c r="H14" s="135" t="s">
        <v>56</v>
      </c>
      <c r="I14" s="121">
        <v>0.25</v>
      </c>
      <c r="J14" s="136">
        <v>0.25</v>
      </c>
      <c r="K14" s="136">
        <v>6.25E-2</v>
      </c>
      <c r="M14" s="37"/>
    </row>
    <row r="15" spans="1:13" ht="13.9" hidden="1" customHeight="1" x14ac:dyDescent="0.25">
      <c r="A15" s="40"/>
      <c r="B15" s="137" t="s">
        <v>314</v>
      </c>
      <c r="C15" s="132" t="s">
        <v>59</v>
      </c>
      <c r="D15" s="133" t="s">
        <v>184</v>
      </c>
      <c r="E15" s="134">
        <v>40</v>
      </c>
      <c r="F15" s="135" t="s">
        <v>30</v>
      </c>
      <c r="G15" s="135" t="s">
        <v>55</v>
      </c>
      <c r="H15" s="135" t="s">
        <v>56</v>
      </c>
      <c r="I15" s="121">
        <v>0.25</v>
      </c>
      <c r="J15" s="136">
        <v>0.25</v>
      </c>
      <c r="K15" s="136" t="e">
        <v>#VALUE!</v>
      </c>
      <c r="M15" s="37"/>
    </row>
    <row r="16" spans="1:13" ht="14.25" hidden="1" customHeight="1" x14ac:dyDescent="0.25">
      <c r="A16" s="40"/>
      <c r="B16" s="137" t="s">
        <v>315</v>
      </c>
      <c r="C16" s="132" t="s">
        <v>60</v>
      </c>
      <c r="D16" s="133" t="s">
        <v>184</v>
      </c>
      <c r="E16" s="134">
        <v>42</v>
      </c>
      <c r="F16" s="135" t="s">
        <v>30</v>
      </c>
      <c r="G16" s="135" t="s">
        <v>55</v>
      </c>
      <c r="H16" s="135" t="s">
        <v>56</v>
      </c>
      <c r="I16" s="121">
        <v>0.25</v>
      </c>
      <c r="J16" s="136">
        <v>0.25</v>
      </c>
      <c r="K16" s="136" t="e">
        <v>#VALUE!</v>
      </c>
      <c r="M16" s="37"/>
    </row>
    <row r="17" spans="1:13" ht="14.25" hidden="1" customHeight="1" x14ac:dyDescent="0.25">
      <c r="A17" s="40"/>
      <c r="B17" s="137" t="s">
        <v>316</v>
      </c>
      <c r="C17" s="132" t="s">
        <v>61</v>
      </c>
      <c r="D17" s="133" t="s">
        <v>184</v>
      </c>
      <c r="E17" s="134">
        <v>44</v>
      </c>
      <c r="F17" s="135" t="s">
        <v>30</v>
      </c>
      <c r="G17" s="135" t="s">
        <v>55</v>
      </c>
      <c r="H17" s="135" t="s">
        <v>56</v>
      </c>
      <c r="I17" s="121">
        <v>0.25</v>
      </c>
      <c r="J17" s="136">
        <v>0.25</v>
      </c>
      <c r="K17" s="136">
        <v>6.25E-2</v>
      </c>
      <c r="M17" s="37"/>
    </row>
    <row r="18" spans="1:13" ht="14.25" hidden="1" customHeight="1" x14ac:dyDescent="0.25">
      <c r="A18" s="40"/>
      <c r="B18" s="137" t="s">
        <v>317</v>
      </c>
      <c r="C18" s="132" t="s">
        <v>62</v>
      </c>
      <c r="D18" s="133"/>
      <c r="E18" s="134">
        <v>46</v>
      </c>
      <c r="F18" s="135" t="s">
        <v>30</v>
      </c>
      <c r="G18" s="135" t="s">
        <v>55</v>
      </c>
      <c r="H18" s="135" t="s">
        <v>56</v>
      </c>
      <c r="I18" s="136" t="s">
        <v>259</v>
      </c>
      <c r="J18" s="136">
        <v>0.25</v>
      </c>
      <c r="K18" s="136" t="e">
        <v>#VALUE!</v>
      </c>
      <c r="M18" s="37"/>
    </row>
    <row r="19" spans="1:13" ht="14.25" hidden="1" customHeight="1" x14ac:dyDescent="0.25">
      <c r="A19" s="40"/>
      <c r="B19" s="137" t="s">
        <v>318</v>
      </c>
      <c r="C19" s="132" t="s">
        <v>319</v>
      </c>
      <c r="D19" s="133"/>
      <c r="E19" s="134">
        <v>47</v>
      </c>
      <c r="F19" s="135" t="s">
        <v>30</v>
      </c>
      <c r="G19" s="135" t="s">
        <v>55</v>
      </c>
      <c r="H19" s="135" t="s">
        <v>56</v>
      </c>
      <c r="I19" s="136" t="s">
        <v>259</v>
      </c>
      <c r="J19" s="136">
        <v>0.25</v>
      </c>
      <c r="K19" s="136" t="e">
        <v>#VALUE!</v>
      </c>
      <c r="M19" s="37"/>
    </row>
    <row r="20" spans="1:13" ht="14.25" hidden="1" customHeight="1" x14ac:dyDescent="0.25">
      <c r="A20" s="40"/>
      <c r="B20" s="137" t="s">
        <v>320</v>
      </c>
      <c r="C20" s="132" t="s">
        <v>321</v>
      </c>
      <c r="D20" s="133"/>
      <c r="E20" s="134">
        <v>49</v>
      </c>
      <c r="F20" s="135" t="s">
        <v>30</v>
      </c>
      <c r="G20" s="135" t="s">
        <v>55</v>
      </c>
      <c r="H20" s="135" t="s">
        <v>56</v>
      </c>
      <c r="I20" s="136" t="s">
        <v>259</v>
      </c>
      <c r="J20" s="136">
        <v>0.25</v>
      </c>
      <c r="K20" s="136" t="e">
        <v>#VALUE!</v>
      </c>
      <c r="M20" s="37"/>
    </row>
    <row r="21" spans="1:13" ht="13.9" hidden="1" customHeight="1" x14ac:dyDescent="0.25">
      <c r="A21" s="40"/>
      <c r="B21" s="137" t="s">
        <v>322</v>
      </c>
      <c r="C21" s="132" t="s">
        <v>323</v>
      </c>
      <c r="D21" s="133"/>
      <c r="E21" s="134">
        <v>51</v>
      </c>
      <c r="F21" s="135" t="s">
        <v>30</v>
      </c>
      <c r="G21" s="135" t="s">
        <v>55</v>
      </c>
      <c r="H21" s="135" t="s">
        <v>56</v>
      </c>
      <c r="I21" s="136" t="s">
        <v>259</v>
      </c>
      <c r="J21" s="136">
        <v>0.25</v>
      </c>
      <c r="K21" s="136" t="e">
        <v>#VALUE!</v>
      </c>
      <c r="M21" s="37"/>
    </row>
    <row r="22" spans="1:13" ht="14.25" hidden="1" customHeight="1" x14ac:dyDescent="0.25">
      <c r="A22" s="40"/>
      <c r="B22" s="137" t="s">
        <v>324</v>
      </c>
      <c r="C22" s="132" t="s">
        <v>325</v>
      </c>
      <c r="D22" s="133"/>
      <c r="E22" s="134">
        <v>53</v>
      </c>
      <c r="F22" s="135" t="s">
        <v>30</v>
      </c>
      <c r="G22" s="135" t="s">
        <v>55</v>
      </c>
      <c r="H22" s="135" t="s">
        <v>56</v>
      </c>
      <c r="I22" s="136" t="s">
        <v>259</v>
      </c>
      <c r="J22" s="136">
        <v>0.25</v>
      </c>
      <c r="K22" s="136" t="e">
        <v>#VALUE!</v>
      </c>
      <c r="M22" s="37"/>
    </row>
    <row r="23" spans="1:13" ht="13.9" hidden="1" customHeight="1" x14ac:dyDescent="0.25">
      <c r="A23" s="40"/>
      <c r="B23" s="137" t="s">
        <v>326</v>
      </c>
      <c r="C23" s="132" t="s">
        <v>62</v>
      </c>
      <c r="D23" s="133" t="s">
        <v>184</v>
      </c>
      <c r="E23" s="134">
        <v>55</v>
      </c>
      <c r="F23" s="135" t="s">
        <v>30</v>
      </c>
      <c r="G23" s="135" t="s">
        <v>55</v>
      </c>
      <c r="H23" s="135" t="s">
        <v>56</v>
      </c>
      <c r="I23" s="136">
        <v>0</v>
      </c>
      <c r="J23" s="136">
        <v>0.25</v>
      </c>
      <c r="K23" s="136">
        <v>0</v>
      </c>
      <c r="M23" s="37"/>
    </row>
    <row r="24" spans="1:13" ht="14.25" hidden="1" customHeight="1" x14ac:dyDescent="0.25">
      <c r="A24" s="40"/>
      <c r="B24" s="137" t="s">
        <v>327</v>
      </c>
      <c r="C24" s="132" t="s">
        <v>63</v>
      </c>
      <c r="D24" s="133"/>
      <c r="E24" s="134">
        <v>56</v>
      </c>
      <c r="F24" s="135" t="s">
        <v>30</v>
      </c>
      <c r="G24" s="135" t="s">
        <v>31</v>
      </c>
      <c r="H24" s="135" t="s">
        <v>56</v>
      </c>
      <c r="I24" s="136" t="s">
        <v>259</v>
      </c>
      <c r="J24" s="138">
        <v>0.33333333333333331</v>
      </c>
      <c r="K24" s="136" t="e">
        <v>#VALUE!</v>
      </c>
      <c r="M24" s="37"/>
    </row>
    <row r="25" spans="1:13" ht="14.25" hidden="1" customHeight="1" x14ac:dyDescent="0.25">
      <c r="A25" s="40"/>
      <c r="B25" s="137" t="s">
        <v>328</v>
      </c>
      <c r="C25" s="132" t="s">
        <v>329</v>
      </c>
      <c r="D25" s="133"/>
      <c r="E25" s="134">
        <v>58</v>
      </c>
      <c r="F25" s="135" t="s">
        <v>30</v>
      </c>
      <c r="G25" s="135" t="s">
        <v>31</v>
      </c>
      <c r="H25" s="135" t="s">
        <v>56</v>
      </c>
      <c r="I25" s="136" t="s">
        <v>259</v>
      </c>
      <c r="J25" s="138">
        <v>0.33333333333333331</v>
      </c>
      <c r="K25" s="136" t="e">
        <v>#VALUE!</v>
      </c>
      <c r="M25" s="37"/>
    </row>
    <row r="26" spans="1:13" ht="13.9" hidden="1" customHeight="1" x14ac:dyDescent="0.25">
      <c r="A26" s="40"/>
      <c r="B26" s="137" t="s">
        <v>330</v>
      </c>
      <c r="C26" s="132" t="s">
        <v>331</v>
      </c>
      <c r="D26" s="133"/>
      <c r="E26" s="134">
        <v>60</v>
      </c>
      <c r="F26" s="135" t="s">
        <v>30</v>
      </c>
      <c r="G26" s="135" t="s">
        <v>31</v>
      </c>
      <c r="H26" s="135" t="s">
        <v>56</v>
      </c>
      <c r="I26" s="136" t="s">
        <v>259</v>
      </c>
      <c r="J26" s="136">
        <v>0.33333333333333331</v>
      </c>
      <c r="K26" s="136" t="e">
        <v>#VALUE!</v>
      </c>
      <c r="M26" s="37"/>
    </row>
    <row r="27" spans="1:13" ht="13.9" hidden="1" customHeight="1" x14ac:dyDescent="0.25">
      <c r="A27" s="40"/>
      <c r="B27" s="137" t="s">
        <v>332</v>
      </c>
      <c r="C27" s="132" t="s">
        <v>333</v>
      </c>
      <c r="D27" s="133" t="s">
        <v>184</v>
      </c>
      <c r="E27" s="134">
        <v>62</v>
      </c>
      <c r="F27" s="135" t="s">
        <v>30</v>
      </c>
      <c r="G27" s="135" t="s">
        <v>31</v>
      </c>
      <c r="H27" s="135" t="s">
        <v>56</v>
      </c>
      <c r="I27" s="136">
        <v>0</v>
      </c>
      <c r="J27" s="136">
        <v>0.33333333333333331</v>
      </c>
      <c r="K27" s="136">
        <v>0</v>
      </c>
      <c r="M27" s="37"/>
    </row>
    <row r="28" spans="1:13" ht="14.25" hidden="1" customHeight="1" x14ac:dyDescent="0.25">
      <c r="A28" s="40"/>
      <c r="B28" s="137" t="s">
        <v>334</v>
      </c>
      <c r="C28" s="132" t="s">
        <v>64</v>
      </c>
      <c r="D28" s="133"/>
      <c r="E28" s="134">
        <v>64</v>
      </c>
      <c r="F28" s="135" t="s">
        <v>30</v>
      </c>
      <c r="G28" s="135" t="s">
        <v>31</v>
      </c>
      <c r="H28" s="135" t="s">
        <v>56</v>
      </c>
      <c r="I28" s="136" t="s">
        <v>259</v>
      </c>
      <c r="J28" s="136">
        <v>0.33</v>
      </c>
      <c r="K28" s="136" t="e">
        <v>#VALUE!</v>
      </c>
      <c r="M28" s="37"/>
    </row>
    <row r="29" spans="1:13" ht="13.9" hidden="1" customHeight="1" x14ac:dyDescent="0.25">
      <c r="A29" s="40"/>
      <c r="B29" s="137" t="s">
        <v>311</v>
      </c>
      <c r="C29" s="132" t="s">
        <v>312</v>
      </c>
      <c r="D29" s="133" t="s">
        <v>184</v>
      </c>
      <c r="E29" s="134">
        <v>67</v>
      </c>
      <c r="F29" s="135" t="s">
        <v>30</v>
      </c>
      <c r="G29" s="135" t="s">
        <v>31</v>
      </c>
      <c r="H29" s="135" t="s">
        <v>56</v>
      </c>
      <c r="I29" s="121">
        <v>0.25</v>
      </c>
      <c r="J29" s="121">
        <v>0.33</v>
      </c>
      <c r="K29" s="121">
        <v>6.6000000000000003E-2</v>
      </c>
      <c r="M29" s="37"/>
    </row>
    <row r="30" spans="1:13" ht="14.25" hidden="1" customHeight="1" x14ac:dyDescent="0.25">
      <c r="A30" s="40"/>
      <c r="B30" s="137" t="s">
        <v>335</v>
      </c>
      <c r="C30" s="132" t="s">
        <v>65</v>
      </c>
      <c r="D30" s="133"/>
      <c r="E30" s="134">
        <v>70</v>
      </c>
      <c r="F30" s="135" t="s">
        <v>30</v>
      </c>
      <c r="G30" s="135" t="s">
        <v>31</v>
      </c>
      <c r="H30" s="135" t="s">
        <v>56</v>
      </c>
      <c r="I30" s="136" t="s">
        <v>259</v>
      </c>
      <c r="J30" s="136">
        <v>0.33</v>
      </c>
      <c r="K30" s="136" t="e">
        <v>#VALUE!</v>
      </c>
      <c r="M30" s="37"/>
    </row>
    <row r="31" spans="1:13" ht="13.9" hidden="1" customHeight="1" x14ac:dyDescent="0.25">
      <c r="A31" s="40"/>
      <c r="B31" s="137" t="s">
        <v>336</v>
      </c>
      <c r="C31" s="132" t="s">
        <v>66</v>
      </c>
      <c r="D31" s="133"/>
      <c r="E31" s="134">
        <v>73</v>
      </c>
      <c r="F31" s="135" t="s">
        <v>30</v>
      </c>
      <c r="G31" s="135" t="s">
        <v>31</v>
      </c>
      <c r="H31" s="135" t="s">
        <v>56</v>
      </c>
      <c r="I31" s="136" t="s">
        <v>259</v>
      </c>
      <c r="J31" s="136">
        <v>0.33</v>
      </c>
      <c r="K31" s="136" t="e">
        <v>#VALUE!</v>
      </c>
      <c r="M31" s="37"/>
    </row>
    <row r="32" spans="1:13" ht="14.25" hidden="1" customHeight="1" x14ac:dyDescent="0.25">
      <c r="A32" s="40"/>
      <c r="B32" s="137" t="s">
        <v>337</v>
      </c>
      <c r="C32" s="132" t="s">
        <v>338</v>
      </c>
      <c r="D32" s="133"/>
      <c r="E32" s="134">
        <v>76</v>
      </c>
      <c r="F32" s="135" t="s">
        <v>30</v>
      </c>
      <c r="G32" s="135" t="s">
        <v>31</v>
      </c>
      <c r="H32" s="135" t="s">
        <v>56</v>
      </c>
      <c r="I32" s="136" t="s">
        <v>259</v>
      </c>
      <c r="J32" s="136">
        <v>0.33</v>
      </c>
      <c r="K32" s="136" t="e">
        <v>#VALUE!</v>
      </c>
      <c r="M32" s="37"/>
    </row>
    <row r="33" spans="1:13" ht="13.9" hidden="1" customHeight="1" x14ac:dyDescent="0.25">
      <c r="A33" s="40"/>
      <c r="B33" s="137" t="s">
        <v>339</v>
      </c>
      <c r="C33" s="132" t="s">
        <v>340</v>
      </c>
      <c r="D33" s="133"/>
      <c r="E33" s="134">
        <v>79</v>
      </c>
      <c r="F33" s="135" t="s">
        <v>30</v>
      </c>
      <c r="G33" s="135" t="s">
        <v>31</v>
      </c>
      <c r="H33" s="135" t="s">
        <v>56</v>
      </c>
      <c r="I33" s="136" t="s">
        <v>259</v>
      </c>
      <c r="J33" s="136">
        <v>0.33</v>
      </c>
      <c r="K33" s="136" t="e">
        <v>#VALUE!</v>
      </c>
      <c r="M33" s="37"/>
    </row>
    <row r="34" spans="1:13" ht="14.25" hidden="1" customHeight="1" x14ac:dyDescent="0.25">
      <c r="A34" s="40"/>
      <c r="B34" s="137" t="s">
        <v>341</v>
      </c>
      <c r="C34" s="132" t="s">
        <v>67</v>
      </c>
      <c r="D34" s="133" t="s">
        <v>184</v>
      </c>
      <c r="E34" s="134">
        <v>80</v>
      </c>
      <c r="F34" s="135" t="s">
        <v>30</v>
      </c>
      <c r="G34" s="135" t="s">
        <v>31</v>
      </c>
      <c r="H34" s="135" t="s">
        <v>56</v>
      </c>
      <c r="I34" s="136">
        <v>1</v>
      </c>
      <c r="J34" s="136">
        <v>0.33</v>
      </c>
      <c r="K34" s="136">
        <v>0.33</v>
      </c>
      <c r="M34" s="37"/>
    </row>
    <row r="35" spans="1:13" ht="13.9" hidden="1" customHeight="1" x14ac:dyDescent="0.25">
      <c r="A35" s="40"/>
      <c r="B35" s="137" t="s">
        <v>342</v>
      </c>
      <c r="C35" s="132" t="s">
        <v>343</v>
      </c>
      <c r="E35" s="134">
        <v>82</v>
      </c>
      <c r="F35" s="135" t="s">
        <v>30</v>
      </c>
      <c r="G35" s="135" t="s">
        <v>31</v>
      </c>
      <c r="H35" s="135" t="s">
        <v>56</v>
      </c>
      <c r="I35" s="136" t="s">
        <v>259</v>
      </c>
      <c r="J35" s="136">
        <v>0.33</v>
      </c>
      <c r="K35" s="136" t="e">
        <v>#VALUE!</v>
      </c>
      <c r="M35" s="37"/>
    </row>
    <row r="36" spans="1:13" ht="13.9" hidden="1" customHeight="1" x14ac:dyDescent="0.25">
      <c r="A36" s="40"/>
      <c r="B36" s="137" t="s">
        <v>344</v>
      </c>
      <c r="C36" s="132" t="s">
        <v>345</v>
      </c>
      <c r="D36" s="133"/>
      <c r="E36" s="134">
        <v>84</v>
      </c>
      <c r="F36" s="135" t="s">
        <v>30</v>
      </c>
      <c r="G36" s="135" t="s">
        <v>31</v>
      </c>
      <c r="H36" s="135" t="s">
        <v>56</v>
      </c>
      <c r="I36" s="136" t="s">
        <v>259</v>
      </c>
      <c r="J36" s="136">
        <v>0.33</v>
      </c>
      <c r="K36" s="136" t="e">
        <v>#VALUE!</v>
      </c>
      <c r="M36" s="37"/>
    </row>
    <row r="37" spans="1:13" ht="28.5" customHeight="1" x14ac:dyDescent="0.25">
      <c r="A37" s="40"/>
      <c r="B37" s="6" t="s">
        <v>498</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531</v>
      </c>
      <c r="D40" s="16" t="s">
        <v>512</v>
      </c>
      <c r="E40" s="17" t="s">
        <v>68</v>
      </c>
      <c r="F40" s="18" t="s">
        <v>530</v>
      </c>
      <c r="M40" s="37"/>
    </row>
    <row r="41" spans="1:13" ht="27.75" customHeight="1" x14ac:dyDescent="0.25">
      <c r="A41" s="40"/>
      <c r="C41" s="28" t="s">
        <v>69</v>
      </c>
      <c r="D41" s="29">
        <f>I12</f>
        <v>1</v>
      </c>
      <c r="E41" s="29">
        <v>0.25</v>
      </c>
      <c r="F41" s="30">
        <f>E41*D41</f>
        <v>0.25</v>
      </c>
      <c r="M41" s="37"/>
    </row>
    <row r="42" spans="1:13" ht="27.75" customHeight="1" x14ac:dyDescent="0.25">
      <c r="A42" s="40"/>
      <c r="C42" s="19" t="s">
        <v>70</v>
      </c>
      <c r="D42" s="20">
        <f>I13</f>
        <v>1</v>
      </c>
      <c r="E42" s="20">
        <v>0.25</v>
      </c>
      <c r="F42" s="21">
        <f t="shared" ref="F42:F44" si="0">E42*D42</f>
        <v>0.25</v>
      </c>
      <c r="M42" s="37"/>
    </row>
    <row r="43" spans="1:13" ht="27.75" customHeight="1" x14ac:dyDescent="0.25">
      <c r="A43" s="40"/>
      <c r="C43" s="19" t="s">
        <v>71</v>
      </c>
      <c r="D43" s="20">
        <f>SUM(I14:I18)</f>
        <v>1</v>
      </c>
      <c r="E43" s="20">
        <v>0.25</v>
      </c>
      <c r="F43" s="21">
        <f t="shared" si="0"/>
        <v>0.25</v>
      </c>
      <c r="M43" s="37"/>
    </row>
    <row r="44" spans="1:13" ht="27.75" customHeight="1" thickBot="1" x14ac:dyDescent="0.3">
      <c r="A44" s="40"/>
      <c r="C44" s="22" t="s">
        <v>72</v>
      </c>
      <c r="D44" s="23">
        <f>SUM(I19:I23)</f>
        <v>0</v>
      </c>
      <c r="E44" s="23">
        <v>0.25</v>
      </c>
      <c r="F44" s="24">
        <f t="shared" si="0"/>
        <v>0</v>
      </c>
      <c r="M44" s="37"/>
    </row>
    <row r="45" spans="1:13" ht="25.5" customHeight="1" thickBot="1" x14ac:dyDescent="0.3">
      <c r="A45" s="40"/>
      <c r="C45" s="201" t="s">
        <v>73</v>
      </c>
      <c r="D45" s="202"/>
      <c r="E45" s="203"/>
      <c r="F45" s="25">
        <f>SUM(F41:F44)</f>
        <v>0.75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74</v>
      </c>
      <c r="D48" s="26" t="s">
        <v>512</v>
      </c>
      <c r="E48" s="26" t="s">
        <v>68</v>
      </c>
      <c r="F48" s="27" t="s">
        <v>532</v>
      </c>
      <c r="M48" s="37"/>
    </row>
    <row r="49" spans="1:13" ht="26.25" customHeight="1" x14ac:dyDescent="0.25">
      <c r="A49" s="40"/>
      <c r="C49" s="28" t="s">
        <v>75</v>
      </c>
      <c r="D49" s="29">
        <f>SUM(I24:I27)</f>
        <v>0</v>
      </c>
      <c r="E49" s="29">
        <f t="shared" ref="E49:E51" si="1">1/3</f>
        <v>0.33333333333333331</v>
      </c>
      <c r="F49" s="30">
        <f t="shared" ref="F49:F51" si="2">E49*D49</f>
        <v>0</v>
      </c>
      <c r="M49" s="37"/>
    </row>
    <row r="50" spans="1:13" ht="31.5" x14ac:dyDescent="0.25">
      <c r="A50" s="40"/>
      <c r="C50" s="28" t="s">
        <v>76</v>
      </c>
      <c r="D50" s="29">
        <f>SUM(I28:I33)</f>
        <v>0.25</v>
      </c>
      <c r="E50" s="29">
        <f t="shared" si="1"/>
        <v>0.33333333333333331</v>
      </c>
      <c r="F50" s="30">
        <f t="shared" si="2"/>
        <v>8.3333333333333329E-2</v>
      </c>
      <c r="M50" s="37"/>
    </row>
    <row r="51" spans="1:13" ht="32.25" thickBot="1" x14ac:dyDescent="0.3">
      <c r="A51" s="40"/>
      <c r="C51" s="28" t="s">
        <v>77</v>
      </c>
      <c r="D51" s="29">
        <f>SUM(I34:I36)</f>
        <v>1</v>
      </c>
      <c r="E51" s="29">
        <f t="shared" si="1"/>
        <v>0.33333333333333331</v>
      </c>
      <c r="F51" s="30">
        <f t="shared" si="2"/>
        <v>0.33333333333333331</v>
      </c>
      <c r="M51" s="37"/>
    </row>
    <row r="52" spans="1:13" ht="26.25" customHeight="1" thickBot="1" x14ac:dyDescent="0.3">
      <c r="A52" s="40"/>
      <c r="C52" s="195" t="s">
        <v>73</v>
      </c>
      <c r="D52" s="196"/>
      <c r="E52" s="197"/>
      <c r="F52" s="31">
        <f>SUM(F49:F51)</f>
        <v>0.41666666666666663</v>
      </c>
      <c r="M52" s="37"/>
    </row>
    <row r="53" spans="1:13" ht="14.25" customHeight="1" thickBot="1" x14ac:dyDescent="0.3">
      <c r="A53" s="40"/>
      <c r="M53" s="37"/>
    </row>
    <row r="54" spans="1:13" ht="27.75" customHeight="1" thickBot="1" x14ac:dyDescent="0.3">
      <c r="A54" s="40"/>
      <c r="C54" s="192" t="s">
        <v>78</v>
      </c>
      <c r="D54" s="193"/>
      <c r="E54" s="194"/>
      <c r="F54" s="32">
        <f>(F45*50%)+(F52*50%)</f>
        <v>0.58333333333333326</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524</v>
      </c>
      <c r="D64" s="97"/>
      <c r="E64" s="97"/>
      <c r="F64" s="97"/>
      <c r="G64" s="97"/>
      <c r="H64" s="97"/>
      <c r="I64" s="97"/>
      <c r="J64" s="98"/>
      <c r="M64" s="99"/>
    </row>
    <row r="65" spans="1:13" s="12" customFormat="1" ht="17.25" customHeight="1" x14ac:dyDescent="0.2">
      <c r="A65" s="68"/>
      <c r="C65" s="89" t="s">
        <v>508</v>
      </c>
      <c r="D65" s="82"/>
      <c r="E65" s="82"/>
      <c r="F65" s="82"/>
      <c r="G65" s="82"/>
      <c r="H65" s="82"/>
      <c r="I65" s="82"/>
      <c r="J65" s="88"/>
      <c r="M65" s="99"/>
    </row>
    <row r="66" spans="1:13" s="12" customFormat="1" ht="17.25" customHeight="1" x14ac:dyDescent="0.2">
      <c r="A66" s="68"/>
      <c r="C66" s="89" t="s">
        <v>525</v>
      </c>
      <c r="D66" s="82"/>
      <c r="E66" s="82"/>
      <c r="F66" s="82"/>
      <c r="G66" s="82"/>
      <c r="H66" s="82"/>
      <c r="I66" s="82"/>
      <c r="J66" s="88"/>
      <c r="M66" s="99"/>
    </row>
    <row r="67" spans="1:13" s="12" customFormat="1" ht="17.25" customHeight="1" x14ac:dyDescent="0.2">
      <c r="A67" s="68"/>
      <c r="C67" s="100" t="s">
        <v>511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s="7" customFormat="1" ht="14.25" customHeight="1" x14ac:dyDescent="0.25"/>
    <row r="82" s="7" customFormat="1" ht="14.25" customHeight="1" x14ac:dyDescent="0.25"/>
    <row r="83" s="7" customFormat="1" ht="14.25" customHeight="1" x14ac:dyDescent="0.25"/>
    <row r="84" s="7" customFormat="1" ht="14.25" customHeight="1" x14ac:dyDescent="0.25"/>
    <row r="85" s="7" customFormat="1" ht="14.25" customHeight="1" x14ac:dyDescent="0.25"/>
    <row r="86" s="7" customFormat="1" ht="14.25" customHeight="1" x14ac:dyDescent="0.25"/>
    <row r="87" s="7" customFormat="1" ht="14.25" customHeight="1" x14ac:dyDescent="0.25"/>
    <row r="88" s="7" customFormat="1" ht="14.25" customHeight="1" x14ac:dyDescent="0.25"/>
    <row r="89" s="7" customFormat="1" ht="14.25" customHeight="1" x14ac:dyDescent="0.25"/>
    <row r="90" s="7" customFormat="1" ht="14.25" customHeight="1" x14ac:dyDescent="0.25"/>
    <row r="91" s="7" customFormat="1" ht="14.25" customHeight="1" x14ac:dyDescent="0.25"/>
    <row r="92" s="7" customFormat="1" ht="14.25" customHeight="1" x14ac:dyDescent="0.25"/>
    <row r="93" s="7" customFormat="1" ht="14.25" customHeight="1" x14ac:dyDescent="0.25"/>
    <row r="94" s="7" customFormat="1" ht="14.25" customHeight="1" x14ac:dyDescent="0.25"/>
    <row r="95" s="7" customFormat="1" ht="14.25" customHeight="1" x14ac:dyDescent="0.25"/>
    <row r="96" s="7" customFormat="1" ht="14.25" customHeight="1" x14ac:dyDescent="0.25"/>
    <row r="97" s="7" customFormat="1" ht="14.25" customHeight="1" x14ac:dyDescent="0.25"/>
    <row r="98" s="7" customFormat="1" ht="14.25" customHeight="1" x14ac:dyDescent="0.25"/>
    <row r="99" s="7" customFormat="1" ht="14.25" customHeight="1" x14ac:dyDescent="0.25"/>
    <row r="100" s="7" customFormat="1" ht="14.25" customHeight="1" x14ac:dyDescent="0.25"/>
    <row r="101" s="7" customFormat="1" ht="14.25" customHeight="1" x14ac:dyDescent="0.25"/>
    <row r="102" s="7" customFormat="1" ht="14.25" customHeight="1" x14ac:dyDescent="0.25"/>
    <row r="103" s="7" customFormat="1" ht="14.25" customHeight="1" x14ac:dyDescent="0.25"/>
    <row r="104" s="7" customFormat="1" ht="14.25" customHeight="1" x14ac:dyDescent="0.25"/>
    <row r="105" s="7" customFormat="1" ht="14.25" customHeight="1" x14ac:dyDescent="0.25"/>
    <row r="106" s="7" customFormat="1" ht="14.25" customHeight="1" x14ac:dyDescent="0.25"/>
    <row r="107" s="7" customFormat="1" ht="14.25" customHeight="1" x14ac:dyDescent="0.25"/>
    <row r="108" s="7" customFormat="1" ht="14.25" customHeight="1" x14ac:dyDescent="0.25"/>
    <row r="109" s="7" customFormat="1" ht="14.25" customHeight="1" x14ac:dyDescent="0.25"/>
    <row r="110" s="7" customFormat="1" ht="14.25" customHeight="1" x14ac:dyDescent="0.25"/>
    <row r="111" s="7" customFormat="1" ht="14.25" customHeight="1" x14ac:dyDescent="0.25"/>
    <row r="112" s="7" customFormat="1"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sheetData>
  <sheetProtection algorithmName="SHA-512" hashValue="k5R9iHCtIqjgq939N6hYCQLV5IMgYn8IoKyw3zKKW6cVCC71KFwIMlD0jyB/VZMznEC7SULiLpF6AUASuFcoEg==" saltValue="/zkVE5Q35dXUz0Y5VQolLA=="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4"/>
  <sheetViews>
    <sheetView showGridLines="0" view="pageBreakPreview" zoomScale="85" zoomScaleNormal="85" zoomScaleSheetLayoutView="85" workbookViewId="0">
      <selection activeCell="A11" sqref="A11:XFD63"/>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63"/>
      <c r="B1" s="179"/>
      <c r="C1" s="179"/>
      <c r="D1" s="179"/>
      <c r="E1" s="179"/>
      <c r="F1" s="179"/>
      <c r="G1" s="179"/>
      <c r="H1" s="179"/>
      <c r="I1" s="179"/>
      <c r="J1" s="179"/>
      <c r="K1" s="179"/>
      <c r="L1" s="179"/>
      <c r="M1" s="180"/>
    </row>
    <row r="2" spans="1:13" ht="17.45" customHeight="1" x14ac:dyDescent="0.3">
      <c r="A2" s="166" t="s">
        <v>0</v>
      </c>
      <c r="B2" s="167"/>
      <c r="C2" s="167"/>
      <c r="D2" s="167"/>
      <c r="E2" s="167"/>
      <c r="F2" s="167"/>
      <c r="G2" s="167"/>
      <c r="H2" s="167"/>
      <c r="I2" s="167"/>
      <c r="J2" s="167"/>
      <c r="K2" s="167"/>
      <c r="L2" s="167"/>
      <c r="M2" s="181"/>
    </row>
    <row r="3" spans="1:13" ht="17.45" customHeight="1" x14ac:dyDescent="0.3">
      <c r="A3" s="166" t="s">
        <v>1</v>
      </c>
      <c r="B3" s="167"/>
      <c r="C3" s="167"/>
      <c r="D3" s="167"/>
      <c r="E3" s="167"/>
      <c r="F3" s="167"/>
      <c r="G3" s="167"/>
      <c r="H3" s="167"/>
      <c r="I3" s="167"/>
      <c r="J3" s="167"/>
      <c r="K3" s="167"/>
      <c r="L3" s="167"/>
      <c r="M3" s="181"/>
    </row>
    <row r="4" spans="1:13" ht="17.45" customHeight="1" x14ac:dyDescent="0.3">
      <c r="A4" s="166" t="s">
        <v>2</v>
      </c>
      <c r="B4" s="167"/>
      <c r="C4" s="167"/>
      <c r="D4" s="167"/>
      <c r="E4" s="167"/>
      <c r="F4" s="167"/>
      <c r="G4" s="167"/>
      <c r="H4" s="167"/>
      <c r="I4" s="167"/>
      <c r="J4" s="167"/>
      <c r="K4" s="167"/>
      <c r="L4" s="167"/>
      <c r="M4" s="181"/>
    </row>
    <row r="5" spans="1:13" ht="17.45" customHeight="1" x14ac:dyDescent="0.3">
      <c r="A5" s="166">
        <v>2024</v>
      </c>
      <c r="B5" s="167"/>
      <c r="C5" s="167"/>
      <c r="D5" s="167"/>
      <c r="E5" s="167"/>
      <c r="F5" s="167"/>
      <c r="G5" s="167"/>
      <c r="H5" s="167"/>
      <c r="I5" s="167"/>
      <c r="J5" s="167"/>
      <c r="K5" s="167"/>
      <c r="L5" s="167"/>
      <c r="M5" s="181"/>
    </row>
    <row r="6" spans="1:13" ht="14.25" customHeight="1" x14ac:dyDescent="0.25">
      <c r="A6" s="171"/>
      <c r="B6" s="172"/>
      <c r="C6" s="172"/>
      <c r="D6" s="172"/>
      <c r="E6" s="172"/>
      <c r="F6" s="172"/>
      <c r="G6" s="172"/>
      <c r="H6" s="172"/>
      <c r="I6" s="172"/>
      <c r="J6" s="172"/>
      <c r="K6" s="172"/>
      <c r="L6" s="172"/>
      <c r="M6" s="173"/>
    </row>
    <row r="7" spans="1:13" ht="14.25" customHeight="1" x14ac:dyDescent="0.25">
      <c r="A7" s="154" t="s">
        <v>14</v>
      </c>
      <c r="B7" s="155"/>
      <c r="C7" s="155"/>
      <c r="D7" s="155"/>
      <c r="E7" s="155"/>
      <c r="F7" s="155"/>
      <c r="G7" s="155"/>
      <c r="H7" s="155"/>
      <c r="I7" s="155"/>
      <c r="J7" s="155"/>
      <c r="K7" s="155"/>
      <c r="L7" s="155"/>
      <c r="M7" s="156"/>
    </row>
    <row r="8" spans="1:13" ht="14.25" customHeight="1" thickBot="1" x14ac:dyDescent="0.3">
      <c r="A8" s="187"/>
      <c r="B8" s="152"/>
      <c r="C8" s="152"/>
      <c r="D8" s="152"/>
      <c r="E8" s="152"/>
      <c r="F8" s="152"/>
      <c r="G8" s="152"/>
      <c r="H8" s="152"/>
      <c r="I8" s="152"/>
      <c r="J8" s="152"/>
      <c r="K8" s="152"/>
      <c r="L8" s="152"/>
      <c r="M8" s="153"/>
    </row>
    <row r="9" spans="1:13" ht="44.25" customHeight="1" thickBot="1" x14ac:dyDescent="0.3">
      <c r="A9" s="198" t="s">
        <v>506</v>
      </c>
      <c r="B9" s="199"/>
      <c r="C9" s="199"/>
      <c r="D9" s="199"/>
      <c r="E9" s="199"/>
      <c r="F9" s="199"/>
      <c r="G9" s="199"/>
      <c r="H9" s="199"/>
      <c r="I9" s="199"/>
      <c r="J9" s="199"/>
      <c r="K9" s="199"/>
      <c r="L9" s="199"/>
      <c r="M9" s="200"/>
    </row>
    <row r="10" spans="1:13" ht="13.9" customHeight="1" x14ac:dyDescent="0.25">
      <c r="A10" s="40"/>
      <c r="M10" s="37"/>
    </row>
    <row r="11" spans="1:13" ht="14.25" hidden="1" customHeight="1" x14ac:dyDescent="0.25">
      <c r="A11" s="40"/>
      <c r="B11" s="8" t="s">
        <v>43</v>
      </c>
      <c r="C11" s="9" t="s">
        <v>44</v>
      </c>
      <c r="D11" s="8" t="s">
        <v>45</v>
      </c>
      <c r="E11" s="9" t="s">
        <v>46</v>
      </c>
      <c r="F11" s="9" t="s">
        <v>47</v>
      </c>
      <c r="G11" s="9" t="s">
        <v>48</v>
      </c>
      <c r="H11" s="9" t="s">
        <v>49</v>
      </c>
      <c r="I11" s="9" t="s">
        <v>50</v>
      </c>
      <c r="J11" s="9" t="s">
        <v>51</v>
      </c>
      <c r="K11" s="9" t="s">
        <v>52</v>
      </c>
      <c r="M11" s="37"/>
    </row>
    <row r="12" spans="1:13" ht="14.25" hidden="1" customHeight="1" x14ac:dyDescent="0.25">
      <c r="A12" s="40"/>
      <c r="B12" s="137" t="s">
        <v>79</v>
      </c>
      <c r="C12" s="132" t="s">
        <v>80</v>
      </c>
      <c r="D12" s="133" t="s">
        <v>184</v>
      </c>
      <c r="E12" s="134">
        <v>85</v>
      </c>
      <c r="F12" s="135" t="s">
        <v>14</v>
      </c>
      <c r="G12" s="135" t="s">
        <v>81</v>
      </c>
      <c r="H12" s="135" t="s">
        <v>56</v>
      </c>
      <c r="I12" s="136">
        <v>0.5</v>
      </c>
      <c r="J12" s="138">
        <v>0.33333333333333331</v>
      </c>
      <c r="K12" s="136">
        <f>+I12*J12</f>
        <v>0.16666666666666666</v>
      </c>
      <c r="M12" s="37"/>
    </row>
    <row r="13" spans="1:13" ht="14.25" hidden="1" customHeight="1" x14ac:dyDescent="0.25">
      <c r="A13" s="40"/>
      <c r="B13" s="137" t="s">
        <v>346</v>
      </c>
      <c r="C13" s="132" t="s">
        <v>347</v>
      </c>
      <c r="D13" s="133"/>
      <c r="E13" s="134">
        <v>86</v>
      </c>
      <c r="F13" s="135" t="s">
        <v>14</v>
      </c>
      <c r="G13" s="135" t="s">
        <v>81</v>
      </c>
      <c r="H13" s="135" t="s">
        <v>56</v>
      </c>
      <c r="I13" s="136" t="s">
        <v>259</v>
      </c>
      <c r="J13" s="138">
        <v>0.33333333333333331</v>
      </c>
      <c r="K13" s="136" t="e">
        <v>#VALUE!</v>
      </c>
      <c r="M13" s="37"/>
    </row>
    <row r="14" spans="1:13" ht="14.25" hidden="1" customHeight="1" x14ac:dyDescent="0.25">
      <c r="A14" s="40"/>
      <c r="B14" s="137" t="s">
        <v>348</v>
      </c>
      <c r="C14" s="132" t="s">
        <v>349</v>
      </c>
      <c r="D14" s="133"/>
      <c r="E14" s="134">
        <v>87</v>
      </c>
      <c r="F14" s="135" t="s">
        <v>14</v>
      </c>
      <c r="G14" s="135" t="s">
        <v>81</v>
      </c>
      <c r="H14" s="135" t="s">
        <v>56</v>
      </c>
      <c r="I14" s="136" t="s">
        <v>259</v>
      </c>
      <c r="J14" s="138">
        <v>0.33333333333333331</v>
      </c>
      <c r="K14" s="136" t="e">
        <v>#VALUE!</v>
      </c>
      <c r="M14" s="37"/>
    </row>
    <row r="15" spans="1:13" ht="14.25" hidden="1" customHeight="1" x14ac:dyDescent="0.25">
      <c r="A15" s="40"/>
      <c r="B15" s="137" t="s">
        <v>350</v>
      </c>
      <c r="C15" s="132" t="s">
        <v>351</v>
      </c>
      <c r="D15" s="133"/>
      <c r="E15" s="134">
        <v>88</v>
      </c>
      <c r="F15" s="135" t="s">
        <v>14</v>
      </c>
      <c r="G15" s="135" t="s">
        <v>81</v>
      </c>
      <c r="H15" s="135" t="s">
        <v>56</v>
      </c>
      <c r="I15" s="136" t="s">
        <v>259</v>
      </c>
      <c r="J15" s="138">
        <v>0.33333333333333331</v>
      </c>
      <c r="K15" s="136" t="e">
        <v>#VALUE!</v>
      </c>
      <c r="M15" s="37"/>
    </row>
    <row r="16" spans="1:13" ht="14.25" hidden="1" customHeight="1" x14ac:dyDescent="0.25">
      <c r="A16" s="40"/>
      <c r="B16" s="137" t="s">
        <v>352</v>
      </c>
      <c r="C16" s="132" t="s">
        <v>353</v>
      </c>
      <c r="D16" s="133"/>
      <c r="E16" s="134">
        <v>89</v>
      </c>
      <c r="F16" s="135" t="s">
        <v>14</v>
      </c>
      <c r="G16" s="135" t="s">
        <v>81</v>
      </c>
      <c r="H16" s="135" t="s">
        <v>56</v>
      </c>
      <c r="I16" s="136" t="s">
        <v>259</v>
      </c>
      <c r="J16" s="138">
        <v>0.33333333333333331</v>
      </c>
      <c r="K16" s="136" t="e">
        <v>#VALUE!</v>
      </c>
      <c r="M16" s="37"/>
    </row>
    <row r="17" spans="1:13" ht="14.25" hidden="1" customHeight="1" x14ac:dyDescent="0.25">
      <c r="A17" s="40"/>
      <c r="B17" s="137" t="s">
        <v>82</v>
      </c>
      <c r="C17" s="132" t="s">
        <v>83</v>
      </c>
      <c r="D17" s="133"/>
      <c r="E17" s="134">
        <v>90</v>
      </c>
      <c r="F17" s="135" t="s">
        <v>14</v>
      </c>
      <c r="G17" s="135" t="s">
        <v>81</v>
      </c>
      <c r="H17" s="135" t="s">
        <v>56</v>
      </c>
      <c r="I17" s="136" t="s">
        <v>259</v>
      </c>
      <c r="J17" s="138">
        <v>0.33333333333333331</v>
      </c>
      <c r="K17" s="136" t="e">
        <v>#VALUE!</v>
      </c>
      <c r="M17" s="37"/>
    </row>
    <row r="18" spans="1:13" ht="14.25" hidden="1" customHeight="1" x14ac:dyDescent="0.25">
      <c r="A18" s="40"/>
      <c r="B18" s="137" t="s">
        <v>354</v>
      </c>
      <c r="C18" s="132" t="s">
        <v>355</v>
      </c>
      <c r="D18" s="133"/>
      <c r="E18" s="134">
        <v>92</v>
      </c>
      <c r="F18" s="135" t="s">
        <v>14</v>
      </c>
      <c r="G18" s="135" t="s">
        <v>81</v>
      </c>
      <c r="H18" s="135" t="s">
        <v>56</v>
      </c>
      <c r="I18" s="136" t="s">
        <v>259</v>
      </c>
      <c r="J18" s="138">
        <v>0.33333333333333331</v>
      </c>
      <c r="K18" s="136" t="e">
        <v>#VALUE!</v>
      </c>
      <c r="M18" s="37"/>
    </row>
    <row r="19" spans="1:13" ht="14.25" hidden="1" customHeight="1" x14ac:dyDescent="0.25">
      <c r="A19" s="40"/>
      <c r="B19" s="137" t="s">
        <v>84</v>
      </c>
      <c r="C19" s="132" t="s">
        <v>85</v>
      </c>
      <c r="D19" s="133" t="s">
        <v>184</v>
      </c>
      <c r="E19" s="134">
        <v>93</v>
      </c>
      <c r="F19" s="135" t="s">
        <v>14</v>
      </c>
      <c r="G19" s="135" t="s">
        <v>81</v>
      </c>
      <c r="H19" s="135" t="s">
        <v>56</v>
      </c>
      <c r="I19" s="136">
        <v>0.5</v>
      </c>
      <c r="J19" s="138">
        <v>0.33333333333333331</v>
      </c>
      <c r="K19" s="136">
        <f>+I19*J19</f>
        <v>0.16666666666666666</v>
      </c>
      <c r="M19" s="37"/>
    </row>
    <row r="20" spans="1:13" ht="14.25" hidden="1" customHeight="1" x14ac:dyDescent="0.25">
      <c r="A20" s="40"/>
      <c r="B20" s="137" t="s">
        <v>86</v>
      </c>
      <c r="C20" s="132" t="s">
        <v>87</v>
      </c>
      <c r="D20" s="133"/>
      <c r="E20" s="134">
        <v>94</v>
      </c>
      <c r="F20" s="135" t="s">
        <v>14</v>
      </c>
      <c r="G20" s="135" t="s">
        <v>81</v>
      </c>
      <c r="H20" s="135" t="s">
        <v>56</v>
      </c>
      <c r="I20" s="136" t="s">
        <v>259</v>
      </c>
      <c r="J20" s="138">
        <v>0.33333333333333331</v>
      </c>
      <c r="K20" s="136" t="e">
        <v>#VALUE!</v>
      </c>
      <c r="M20" s="37"/>
    </row>
    <row r="21" spans="1:13" ht="14.25" hidden="1" customHeight="1" x14ac:dyDescent="0.25">
      <c r="A21" s="40"/>
      <c r="B21" s="139" t="s">
        <v>356</v>
      </c>
      <c r="C21" s="140" t="s">
        <v>357</v>
      </c>
      <c r="D21" s="141"/>
      <c r="E21" s="134">
        <v>96</v>
      </c>
      <c r="F21" s="135" t="s">
        <v>14</v>
      </c>
      <c r="G21" s="135" t="s">
        <v>81</v>
      </c>
      <c r="H21" s="135" t="s">
        <v>56</v>
      </c>
      <c r="I21" s="136" t="s">
        <v>259</v>
      </c>
      <c r="J21" s="138">
        <v>0.33333333333333331</v>
      </c>
      <c r="K21" s="136" t="e">
        <v>#VALUE!</v>
      </c>
      <c r="M21" s="37"/>
    </row>
    <row r="22" spans="1:13" ht="13.9" hidden="1" customHeight="1" x14ac:dyDescent="0.25">
      <c r="A22" s="40"/>
      <c r="B22" s="142" t="s">
        <v>358</v>
      </c>
      <c r="C22" s="143" t="s">
        <v>359</v>
      </c>
      <c r="D22" s="120" t="s">
        <v>184</v>
      </c>
      <c r="E22" s="134">
        <v>97</v>
      </c>
      <c r="F22" s="135" t="s">
        <v>14</v>
      </c>
      <c r="G22" s="135" t="s">
        <v>81</v>
      </c>
      <c r="H22" s="135" t="s">
        <v>56</v>
      </c>
      <c r="I22" s="136">
        <v>0.5</v>
      </c>
      <c r="J22" s="138">
        <v>0.33333333333333331</v>
      </c>
      <c r="K22" s="136">
        <f>+I22*J22</f>
        <v>0.16666666666666666</v>
      </c>
      <c r="M22" s="37"/>
    </row>
    <row r="23" spans="1:13" ht="14.25" hidden="1" customHeight="1" x14ac:dyDescent="0.25">
      <c r="A23" s="40"/>
      <c r="B23" s="142" t="s">
        <v>360</v>
      </c>
      <c r="C23" s="143" t="s">
        <v>361</v>
      </c>
      <c r="D23" s="120" t="s">
        <v>184</v>
      </c>
      <c r="E23" s="134">
        <v>98</v>
      </c>
      <c r="F23" s="135" t="s">
        <v>14</v>
      </c>
      <c r="G23" s="135" t="s">
        <v>81</v>
      </c>
      <c r="H23" s="135" t="s">
        <v>56</v>
      </c>
      <c r="I23" s="136">
        <v>0.5</v>
      </c>
      <c r="J23" s="138">
        <v>0.33333333333333331</v>
      </c>
      <c r="K23" s="136">
        <f>+I23*J23</f>
        <v>0.16666666666666666</v>
      </c>
      <c r="M23" s="37"/>
    </row>
    <row r="24" spans="1:13" ht="14.25" hidden="1" customHeight="1" x14ac:dyDescent="0.25">
      <c r="A24" s="40"/>
      <c r="B24" s="142" t="s">
        <v>362</v>
      </c>
      <c r="C24" s="143" t="s">
        <v>363</v>
      </c>
      <c r="D24" s="120"/>
      <c r="E24" s="134">
        <v>99</v>
      </c>
      <c r="F24" s="135" t="s">
        <v>14</v>
      </c>
      <c r="G24" s="135" t="s">
        <v>81</v>
      </c>
      <c r="H24" s="135" t="s">
        <v>56</v>
      </c>
      <c r="I24" s="136" t="s">
        <v>259</v>
      </c>
      <c r="J24" s="138">
        <v>0.33333333333333331</v>
      </c>
      <c r="K24" s="138" t="e">
        <v>#VALUE!</v>
      </c>
      <c r="M24" s="37"/>
    </row>
    <row r="25" spans="1:13" ht="14.25" hidden="1" customHeight="1" x14ac:dyDescent="0.25">
      <c r="A25" s="40"/>
      <c r="B25" s="142" t="s">
        <v>88</v>
      </c>
      <c r="C25" s="143" t="s">
        <v>89</v>
      </c>
      <c r="D25" s="120"/>
      <c r="E25" s="134">
        <v>100</v>
      </c>
      <c r="F25" s="135" t="s">
        <v>14</v>
      </c>
      <c r="G25" s="135" t="s">
        <v>81</v>
      </c>
      <c r="H25" s="135" t="s">
        <v>56</v>
      </c>
      <c r="I25" s="136" t="s">
        <v>259</v>
      </c>
      <c r="J25" s="138">
        <v>0.33333333333333331</v>
      </c>
      <c r="K25" s="138" t="e">
        <v>#VALUE!</v>
      </c>
      <c r="M25" s="37"/>
    </row>
    <row r="26" spans="1:13" ht="14.25" hidden="1" customHeight="1" x14ac:dyDescent="0.25">
      <c r="A26" s="40"/>
      <c r="B26" s="142" t="s">
        <v>364</v>
      </c>
      <c r="C26" s="143" t="s">
        <v>365</v>
      </c>
      <c r="D26" s="120"/>
      <c r="E26" s="134">
        <v>101</v>
      </c>
      <c r="F26" s="135" t="s">
        <v>14</v>
      </c>
      <c r="G26" s="135" t="s">
        <v>81</v>
      </c>
      <c r="H26" s="135" t="s">
        <v>56</v>
      </c>
      <c r="I26" s="136" t="s">
        <v>259</v>
      </c>
      <c r="J26" s="138">
        <v>0.33333333333333331</v>
      </c>
      <c r="K26" s="138" t="e">
        <v>#VALUE!</v>
      </c>
      <c r="M26" s="37"/>
    </row>
    <row r="27" spans="1:13" ht="14.25" hidden="1" customHeight="1" x14ac:dyDescent="0.25">
      <c r="A27" s="40"/>
      <c r="B27" s="142" t="s">
        <v>366</v>
      </c>
      <c r="C27" s="143" t="s">
        <v>367</v>
      </c>
      <c r="D27" s="135"/>
      <c r="E27" s="134">
        <v>102</v>
      </c>
      <c r="F27" s="135" t="s">
        <v>14</v>
      </c>
      <c r="G27" s="135" t="s">
        <v>81</v>
      </c>
      <c r="H27" s="135" t="s">
        <v>56</v>
      </c>
      <c r="I27" s="136" t="s">
        <v>259</v>
      </c>
      <c r="J27" s="138">
        <v>0.33333333333333331</v>
      </c>
      <c r="K27" s="138" t="e">
        <v>#VALUE!</v>
      </c>
      <c r="M27" s="37"/>
    </row>
    <row r="28" spans="1:13" ht="13.9" hidden="1" customHeight="1" x14ac:dyDescent="0.25">
      <c r="A28" s="40"/>
      <c r="B28" s="144" t="s">
        <v>368</v>
      </c>
      <c r="C28" s="132" t="s">
        <v>369</v>
      </c>
      <c r="D28" s="133"/>
      <c r="E28" s="134">
        <v>104</v>
      </c>
      <c r="F28" s="135" t="s">
        <v>14</v>
      </c>
      <c r="G28" s="135" t="s">
        <v>81</v>
      </c>
      <c r="H28" s="135" t="s">
        <v>56</v>
      </c>
      <c r="I28" s="136" t="s">
        <v>259</v>
      </c>
      <c r="J28" s="138">
        <v>0.33333333333333331</v>
      </c>
      <c r="K28" s="138" t="e">
        <v>#VALUE!</v>
      </c>
      <c r="M28" s="37"/>
    </row>
    <row r="29" spans="1:13" ht="14.25" hidden="1" customHeight="1" x14ac:dyDescent="0.25">
      <c r="A29" s="40"/>
      <c r="B29" s="131" t="s">
        <v>90</v>
      </c>
      <c r="C29" s="132" t="s">
        <v>91</v>
      </c>
      <c r="D29" s="133" t="s">
        <v>184</v>
      </c>
      <c r="E29" s="134">
        <v>105</v>
      </c>
      <c r="F29" s="135" t="s">
        <v>14</v>
      </c>
      <c r="G29" s="135" t="s">
        <v>81</v>
      </c>
      <c r="H29" s="135" t="s">
        <v>56</v>
      </c>
      <c r="I29" s="136">
        <v>1</v>
      </c>
      <c r="J29" s="138">
        <v>0.33333333333333331</v>
      </c>
      <c r="K29" s="136">
        <v>0.33333333333333331</v>
      </c>
      <c r="M29" s="37"/>
    </row>
    <row r="30" spans="1:13" ht="14.25" hidden="1" customHeight="1" x14ac:dyDescent="0.25">
      <c r="A30" s="40"/>
      <c r="B30" s="144" t="s">
        <v>370</v>
      </c>
      <c r="C30" s="132" t="s">
        <v>371</v>
      </c>
      <c r="D30" s="133"/>
      <c r="E30" s="134">
        <v>106</v>
      </c>
      <c r="F30" s="135" t="s">
        <v>14</v>
      </c>
      <c r="G30" s="135" t="s">
        <v>81</v>
      </c>
      <c r="H30" s="135" t="s">
        <v>56</v>
      </c>
      <c r="I30" s="136" t="s">
        <v>259</v>
      </c>
      <c r="J30" s="138">
        <v>0.33333333333333331</v>
      </c>
      <c r="K30" s="138" t="e">
        <v>#VALUE!</v>
      </c>
      <c r="M30" s="37"/>
    </row>
    <row r="31" spans="1:13" ht="14.25" hidden="1" customHeight="1" x14ac:dyDescent="0.25">
      <c r="A31" s="40"/>
      <c r="B31" s="137" t="s">
        <v>372</v>
      </c>
      <c r="C31" s="132" t="s">
        <v>373</v>
      </c>
      <c r="D31" s="133"/>
      <c r="E31" s="134">
        <v>137</v>
      </c>
      <c r="F31" s="135" t="s">
        <v>14</v>
      </c>
      <c r="G31" s="135" t="s">
        <v>94</v>
      </c>
      <c r="H31" s="135" t="s">
        <v>56</v>
      </c>
      <c r="I31" s="136" t="s">
        <v>259</v>
      </c>
      <c r="J31" s="145">
        <v>0.16666666666666666</v>
      </c>
      <c r="K31" s="136" t="e">
        <v>#VALUE!</v>
      </c>
      <c r="M31" s="37"/>
    </row>
    <row r="32" spans="1:13" ht="14.25" hidden="1" customHeight="1" x14ac:dyDescent="0.25">
      <c r="A32" s="40"/>
      <c r="B32" s="137" t="s">
        <v>374</v>
      </c>
      <c r="C32" s="132" t="s">
        <v>375</v>
      </c>
      <c r="D32" s="133" t="s">
        <v>184</v>
      </c>
      <c r="E32" s="134">
        <v>138</v>
      </c>
      <c r="F32" s="135" t="s">
        <v>14</v>
      </c>
      <c r="G32" s="135" t="s">
        <v>94</v>
      </c>
      <c r="H32" s="135" t="s">
        <v>56</v>
      </c>
      <c r="I32" s="121">
        <v>0.75</v>
      </c>
      <c r="J32" s="149">
        <f t="shared" ref="J32" si="0">1/6</f>
        <v>0.16666666666666666</v>
      </c>
      <c r="K32" s="121">
        <f t="shared" ref="K32" si="1">J32*I32</f>
        <v>0.125</v>
      </c>
      <c r="M32" s="37"/>
    </row>
    <row r="33" spans="1:13" ht="14.25" hidden="1" customHeight="1" x14ac:dyDescent="0.25">
      <c r="A33" s="40"/>
      <c r="B33" s="137" t="s">
        <v>92</v>
      </c>
      <c r="C33" s="132" t="s">
        <v>93</v>
      </c>
      <c r="D33" s="133"/>
      <c r="E33" s="134">
        <v>139</v>
      </c>
      <c r="F33" s="135" t="s">
        <v>14</v>
      </c>
      <c r="G33" s="135" t="s">
        <v>94</v>
      </c>
      <c r="H33" s="135" t="s">
        <v>56</v>
      </c>
      <c r="I33" s="136" t="s">
        <v>259</v>
      </c>
      <c r="J33" s="145">
        <v>0.16666666666666666</v>
      </c>
      <c r="K33" s="136" t="e">
        <v>#VALUE!</v>
      </c>
      <c r="M33" s="37"/>
    </row>
    <row r="34" spans="1:13" ht="14.25" hidden="1" customHeight="1" x14ac:dyDescent="0.25">
      <c r="A34" s="40"/>
      <c r="B34" s="137" t="s">
        <v>376</v>
      </c>
      <c r="C34" s="132" t="s">
        <v>377</v>
      </c>
      <c r="E34" s="134">
        <v>140</v>
      </c>
      <c r="F34" s="135" t="s">
        <v>14</v>
      </c>
      <c r="G34" s="135" t="s">
        <v>94</v>
      </c>
      <c r="H34" s="135" t="s">
        <v>56</v>
      </c>
      <c r="I34" s="136" t="s">
        <v>259</v>
      </c>
      <c r="J34" s="145">
        <v>0.16666666666666666</v>
      </c>
      <c r="K34" s="136" t="e">
        <v>#VALUE!</v>
      </c>
      <c r="M34" s="37"/>
    </row>
    <row r="35" spans="1:13" ht="14.25" hidden="1" customHeight="1" x14ac:dyDescent="0.25">
      <c r="A35" s="40"/>
      <c r="B35" s="137" t="s">
        <v>378</v>
      </c>
      <c r="C35" s="132" t="s">
        <v>379</v>
      </c>
      <c r="D35" s="133"/>
      <c r="E35" s="134">
        <v>141</v>
      </c>
      <c r="F35" s="135" t="s">
        <v>14</v>
      </c>
      <c r="G35" s="135" t="s">
        <v>94</v>
      </c>
      <c r="H35" s="135" t="s">
        <v>56</v>
      </c>
      <c r="I35" s="136" t="s">
        <v>259</v>
      </c>
      <c r="J35" s="145">
        <v>0.16666666666666666</v>
      </c>
      <c r="K35" s="136" t="e">
        <v>#VALUE!</v>
      </c>
      <c r="M35" s="37"/>
    </row>
    <row r="36" spans="1:13" ht="14.25" hidden="1" customHeight="1" x14ac:dyDescent="0.25">
      <c r="A36" s="40"/>
      <c r="B36" s="137" t="s">
        <v>380</v>
      </c>
      <c r="C36" s="132" t="s">
        <v>381</v>
      </c>
      <c r="D36" s="133"/>
      <c r="E36" s="134">
        <v>142</v>
      </c>
      <c r="F36" s="135" t="s">
        <v>14</v>
      </c>
      <c r="G36" s="135" t="s">
        <v>94</v>
      </c>
      <c r="H36" s="135" t="s">
        <v>56</v>
      </c>
      <c r="I36" s="136" t="s">
        <v>259</v>
      </c>
      <c r="J36" s="145">
        <v>0.16666666666666666</v>
      </c>
      <c r="K36" s="136" t="e">
        <v>#VALUE!</v>
      </c>
      <c r="M36" s="37"/>
    </row>
    <row r="37" spans="1:13" ht="14.25" hidden="1" customHeight="1" x14ac:dyDescent="0.25">
      <c r="A37" s="40"/>
      <c r="B37" s="137" t="s">
        <v>382</v>
      </c>
      <c r="C37" s="132" t="s">
        <v>383</v>
      </c>
      <c r="D37" s="133"/>
      <c r="E37" s="134">
        <v>143</v>
      </c>
      <c r="F37" s="135" t="s">
        <v>14</v>
      </c>
      <c r="G37" s="135" t="s">
        <v>94</v>
      </c>
      <c r="H37" s="135" t="s">
        <v>56</v>
      </c>
      <c r="I37" s="136" t="s">
        <v>259</v>
      </c>
      <c r="J37" s="145">
        <v>0.16666666666666666</v>
      </c>
      <c r="K37" s="136" t="e">
        <v>#VALUE!</v>
      </c>
      <c r="M37" s="37"/>
    </row>
    <row r="38" spans="1:13" ht="14.25" hidden="1" customHeight="1" x14ac:dyDescent="0.25">
      <c r="A38" s="40"/>
      <c r="B38" s="137" t="s">
        <v>95</v>
      </c>
      <c r="C38" s="132" t="s">
        <v>96</v>
      </c>
      <c r="D38" s="133" t="s">
        <v>184</v>
      </c>
      <c r="E38" s="134">
        <v>144</v>
      </c>
      <c r="F38" s="135" t="s">
        <v>14</v>
      </c>
      <c r="G38" s="135" t="s">
        <v>94</v>
      </c>
      <c r="H38" s="135" t="s">
        <v>56</v>
      </c>
      <c r="I38" s="136">
        <v>1</v>
      </c>
      <c r="J38" s="145">
        <v>0.16666666666666666</v>
      </c>
      <c r="K38" s="136">
        <v>0.16666666666666666</v>
      </c>
      <c r="M38" s="37"/>
    </row>
    <row r="39" spans="1:13" ht="14.25" hidden="1" customHeight="1" x14ac:dyDescent="0.25">
      <c r="A39" s="40"/>
      <c r="B39" s="137" t="s">
        <v>384</v>
      </c>
      <c r="C39" s="132" t="s">
        <v>385</v>
      </c>
      <c r="D39" s="133"/>
      <c r="E39" s="134">
        <v>145</v>
      </c>
      <c r="F39" s="135" t="s">
        <v>14</v>
      </c>
      <c r="G39" s="135" t="s">
        <v>94</v>
      </c>
      <c r="H39" s="135" t="s">
        <v>56</v>
      </c>
      <c r="I39" s="136" t="s">
        <v>259</v>
      </c>
      <c r="J39" s="145">
        <v>0.16666666666666666</v>
      </c>
      <c r="K39" s="136" t="e">
        <v>#VALUE!</v>
      </c>
      <c r="M39" s="37"/>
    </row>
    <row r="40" spans="1:13" ht="14.25" hidden="1" customHeight="1" x14ac:dyDescent="0.25">
      <c r="A40" s="40"/>
      <c r="B40" s="137" t="s">
        <v>386</v>
      </c>
      <c r="C40" s="132" t="s">
        <v>387</v>
      </c>
      <c r="D40" s="133"/>
      <c r="E40" s="134">
        <v>146</v>
      </c>
      <c r="F40" s="135" t="s">
        <v>14</v>
      </c>
      <c r="G40" s="135" t="s">
        <v>94</v>
      </c>
      <c r="H40" s="135" t="s">
        <v>56</v>
      </c>
      <c r="I40" s="136" t="s">
        <v>259</v>
      </c>
      <c r="J40" s="145">
        <v>0.16666666666666666</v>
      </c>
      <c r="K40" s="136" t="e">
        <v>#VALUE!</v>
      </c>
      <c r="M40" s="37"/>
    </row>
    <row r="41" spans="1:13" ht="14.25" hidden="1" customHeight="1" x14ac:dyDescent="0.25">
      <c r="A41" s="40"/>
      <c r="B41" s="137" t="s">
        <v>100</v>
      </c>
      <c r="C41" s="132" t="s">
        <v>101</v>
      </c>
      <c r="D41" s="133" t="s">
        <v>184</v>
      </c>
      <c r="E41" s="134">
        <v>147</v>
      </c>
      <c r="F41" s="135" t="s">
        <v>14</v>
      </c>
      <c r="G41" s="135" t="s">
        <v>94</v>
      </c>
      <c r="H41" s="135" t="s">
        <v>56</v>
      </c>
      <c r="I41" s="121">
        <v>0.75</v>
      </c>
      <c r="J41" s="149">
        <f t="shared" ref="J41" si="2">1/6</f>
        <v>0.16666666666666666</v>
      </c>
      <c r="K41" s="121">
        <f t="shared" ref="K41" si="3">J41*I41</f>
        <v>0.125</v>
      </c>
      <c r="M41" s="37"/>
    </row>
    <row r="42" spans="1:13" ht="14.25" hidden="1" customHeight="1" x14ac:dyDescent="0.25">
      <c r="A42" s="40"/>
      <c r="B42" s="137" t="s">
        <v>388</v>
      </c>
      <c r="C42" s="132" t="s">
        <v>389</v>
      </c>
      <c r="E42" s="134">
        <v>148</v>
      </c>
      <c r="F42" s="135" t="s">
        <v>14</v>
      </c>
      <c r="G42" s="135" t="s">
        <v>94</v>
      </c>
      <c r="H42" s="135" t="s">
        <v>56</v>
      </c>
      <c r="I42" s="136" t="s">
        <v>259</v>
      </c>
      <c r="J42" s="145">
        <v>0.16666666666666666</v>
      </c>
      <c r="K42" s="136" t="e">
        <v>#VALUE!</v>
      </c>
      <c r="M42" s="37"/>
    </row>
    <row r="43" spans="1:13" ht="14.25" hidden="1" customHeight="1" x14ac:dyDescent="0.25">
      <c r="A43" s="40"/>
      <c r="B43" s="137" t="s">
        <v>390</v>
      </c>
      <c r="C43" s="132" t="s">
        <v>391</v>
      </c>
      <c r="D43" s="133"/>
      <c r="E43" s="134">
        <v>149</v>
      </c>
      <c r="F43" s="135" t="s">
        <v>14</v>
      </c>
      <c r="G43" s="135" t="s">
        <v>94</v>
      </c>
      <c r="H43" s="135" t="s">
        <v>56</v>
      </c>
      <c r="I43" s="136" t="s">
        <v>259</v>
      </c>
      <c r="J43" s="145">
        <v>0.16666666666666666</v>
      </c>
      <c r="K43" s="136" t="e">
        <v>#VALUE!</v>
      </c>
      <c r="M43" s="37"/>
    </row>
    <row r="44" spans="1:13" ht="14.25" hidden="1" customHeight="1" x14ac:dyDescent="0.25">
      <c r="A44" s="40"/>
      <c r="B44" s="137" t="s">
        <v>392</v>
      </c>
      <c r="C44" s="132" t="s">
        <v>393</v>
      </c>
      <c r="D44" s="133"/>
      <c r="E44" s="134">
        <v>150</v>
      </c>
      <c r="F44" s="135" t="s">
        <v>14</v>
      </c>
      <c r="G44" s="135" t="s">
        <v>94</v>
      </c>
      <c r="H44" s="135" t="s">
        <v>56</v>
      </c>
      <c r="I44" s="136" t="s">
        <v>259</v>
      </c>
      <c r="J44" s="145">
        <v>0.16666666666666666</v>
      </c>
      <c r="K44" s="136" t="e">
        <v>#VALUE!</v>
      </c>
      <c r="M44" s="37"/>
    </row>
    <row r="45" spans="1:13" ht="14.25" hidden="1" customHeight="1" x14ac:dyDescent="0.25">
      <c r="A45" s="40"/>
      <c r="B45" s="137" t="s">
        <v>394</v>
      </c>
      <c r="C45" s="132" t="s">
        <v>395</v>
      </c>
      <c r="D45" s="133"/>
      <c r="E45" s="134">
        <v>151</v>
      </c>
      <c r="F45" s="135" t="s">
        <v>14</v>
      </c>
      <c r="G45" s="135" t="s">
        <v>94</v>
      </c>
      <c r="H45" s="135" t="s">
        <v>56</v>
      </c>
      <c r="I45" s="136" t="s">
        <v>259</v>
      </c>
      <c r="J45" s="145">
        <v>0.16666666666666666</v>
      </c>
      <c r="K45" s="136" t="e">
        <v>#VALUE!</v>
      </c>
      <c r="M45" s="37"/>
    </row>
    <row r="46" spans="1:13" ht="14.25" hidden="1" customHeight="1" x14ac:dyDescent="0.25">
      <c r="A46" s="40"/>
      <c r="B46" s="137" t="s">
        <v>396</v>
      </c>
      <c r="C46" s="132" t="s">
        <v>397</v>
      </c>
      <c r="D46" s="133"/>
      <c r="E46" s="134">
        <v>152</v>
      </c>
      <c r="F46" s="135" t="s">
        <v>14</v>
      </c>
      <c r="G46" s="135" t="s">
        <v>94</v>
      </c>
      <c r="H46" s="135" t="s">
        <v>56</v>
      </c>
      <c r="I46" s="136" t="s">
        <v>259</v>
      </c>
      <c r="J46" s="145">
        <v>0.16666666666666666</v>
      </c>
      <c r="K46" s="136" t="e">
        <v>#VALUE!</v>
      </c>
      <c r="M46" s="37"/>
    </row>
    <row r="47" spans="1:13" ht="14.25" hidden="1" customHeight="1" x14ac:dyDescent="0.25">
      <c r="A47" s="40"/>
      <c r="B47" s="137" t="s">
        <v>398</v>
      </c>
      <c r="C47" s="132" t="s">
        <v>399</v>
      </c>
      <c r="D47" s="133"/>
      <c r="E47" s="134">
        <v>153</v>
      </c>
      <c r="F47" s="135" t="s">
        <v>14</v>
      </c>
      <c r="G47" s="135" t="s">
        <v>94</v>
      </c>
      <c r="H47" s="135" t="s">
        <v>56</v>
      </c>
      <c r="I47" s="136" t="s">
        <v>259</v>
      </c>
      <c r="J47" s="145">
        <v>0.16666666666666666</v>
      </c>
      <c r="K47" s="136" t="e">
        <v>#VALUE!</v>
      </c>
      <c r="M47" s="37"/>
    </row>
    <row r="48" spans="1:13" ht="14.25" hidden="1" customHeight="1" x14ac:dyDescent="0.25">
      <c r="A48" s="40"/>
      <c r="B48" s="137" t="s">
        <v>102</v>
      </c>
      <c r="C48" s="132" t="s">
        <v>103</v>
      </c>
      <c r="D48" s="148"/>
      <c r="E48" s="134">
        <v>154</v>
      </c>
      <c r="F48" s="135" t="s">
        <v>14</v>
      </c>
      <c r="G48" s="135" t="s">
        <v>94</v>
      </c>
      <c r="H48" s="135" t="s">
        <v>56</v>
      </c>
      <c r="I48" s="136" t="s">
        <v>259</v>
      </c>
      <c r="J48" s="145">
        <v>0.16666666666666666</v>
      </c>
      <c r="K48" s="136" t="e">
        <v>#VALUE!</v>
      </c>
      <c r="M48" s="37"/>
    </row>
    <row r="49" spans="1:13" ht="14.25" hidden="1" customHeight="1" x14ac:dyDescent="0.25">
      <c r="A49" s="40"/>
      <c r="B49" s="137" t="s">
        <v>400</v>
      </c>
      <c r="C49" s="132" t="s">
        <v>401</v>
      </c>
      <c r="D49" s="148"/>
      <c r="E49" s="134">
        <v>155</v>
      </c>
      <c r="F49" s="135" t="s">
        <v>14</v>
      </c>
      <c r="G49" s="135" t="s">
        <v>94</v>
      </c>
      <c r="H49" s="135" t="s">
        <v>56</v>
      </c>
      <c r="I49" s="136" t="s">
        <v>259</v>
      </c>
      <c r="J49" s="145">
        <v>0.16666666666666666</v>
      </c>
      <c r="K49" s="136" t="e">
        <v>#VALUE!</v>
      </c>
      <c r="M49" s="37"/>
    </row>
    <row r="50" spans="1:13" ht="14.25" hidden="1" customHeight="1" x14ac:dyDescent="0.25">
      <c r="A50" s="40"/>
      <c r="B50" s="137" t="s">
        <v>402</v>
      </c>
      <c r="C50" s="132" t="s">
        <v>403</v>
      </c>
      <c r="D50" s="148"/>
      <c r="E50" s="134">
        <v>156</v>
      </c>
      <c r="F50" s="135" t="s">
        <v>14</v>
      </c>
      <c r="G50" s="135" t="s">
        <v>94</v>
      </c>
      <c r="H50" s="135" t="s">
        <v>56</v>
      </c>
      <c r="I50" s="136" t="s">
        <v>259</v>
      </c>
      <c r="J50" s="145">
        <v>0.16666666666666666</v>
      </c>
      <c r="K50" s="136" t="e">
        <v>#VALUE!</v>
      </c>
      <c r="M50" s="37"/>
    </row>
    <row r="51" spans="1:13" ht="14.25" hidden="1" customHeight="1" x14ac:dyDescent="0.25">
      <c r="A51" s="40"/>
      <c r="B51" s="137" t="s">
        <v>404</v>
      </c>
      <c r="C51" s="132" t="s">
        <v>405</v>
      </c>
      <c r="D51" s="148"/>
      <c r="E51" s="134">
        <v>157</v>
      </c>
      <c r="F51" s="135" t="s">
        <v>14</v>
      </c>
      <c r="G51" s="135" t="s">
        <v>94</v>
      </c>
      <c r="H51" s="135" t="s">
        <v>56</v>
      </c>
      <c r="I51" s="136" t="s">
        <v>259</v>
      </c>
      <c r="J51" s="145">
        <v>0.16666666666666666</v>
      </c>
      <c r="K51" s="136" t="e">
        <v>#VALUE!</v>
      </c>
      <c r="M51" s="37"/>
    </row>
    <row r="52" spans="1:13" ht="14.25" hidden="1" customHeight="1" x14ac:dyDescent="0.25">
      <c r="A52" s="40"/>
      <c r="B52" s="137" t="s">
        <v>104</v>
      </c>
      <c r="C52" s="132" t="s">
        <v>105</v>
      </c>
      <c r="D52" s="148"/>
      <c r="E52" s="134">
        <v>158</v>
      </c>
      <c r="F52" s="135" t="s">
        <v>14</v>
      </c>
      <c r="G52" s="135" t="s">
        <v>94</v>
      </c>
      <c r="H52" s="135" t="s">
        <v>56</v>
      </c>
      <c r="I52" s="136" t="s">
        <v>259</v>
      </c>
      <c r="J52" s="145">
        <v>0.16666666666666666</v>
      </c>
      <c r="K52" s="136" t="e">
        <v>#VALUE!</v>
      </c>
      <c r="M52" s="37"/>
    </row>
    <row r="53" spans="1:13" ht="14.25" hidden="1" customHeight="1" x14ac:dyDescent="0.25">
      <c r="A53" s="40"/>
      <c r="B53" s="137" t="s">
        <v>406</v>
      </c>
      <c r="C53" s="132" t="s">
        <v>407</v>
      </c>
      <c r="D53" s="148"/>
      <c r="E53" s="134">
        <v>159</v>
      </c>
      <c r="F53" s="135" t="s">
        <v>14</v>
      </c>
      <c r="G53" s="135" t="s">
        <v>94</v>
      </c>
      <c r="H53" s="135" t="s">
        <v>56</v>
      </c>
      <c r="I53" s="136" t="s">
        <v>259</v>
      </c>
      <c r="J53" s="145">
        <v>0.16666666666666666</v>
      </c>
      <c r="K53" s="136" t="e">
        <v>#VALUE!</v>
      </c>
      <c r="M53" s="37"/>
    </row>
    <row r="54" spans="1:13" ht="14.25" hidden="1" customHeight="1" x14ac:dyDescent="0.25">
      <c r="A54" s="40"/>
      <c r="B54" s="137" t="s">
        <v>408</v>
      </c>
      <c r="C54" s="132" t="s">
        <v>409</v>
      </c>
      <c r="D54" s="148"/>
      <c r="E54" s="134">
        <v>160</v>
      </c>
      <c r="F54" s="135" t="s">
        <v>14</v>
      </c>
      <c r="G54" s="135" t="s">
        <v>94</v>
      </c>
      <c r="H54" s="135" t="s">
        <v>56</v>
      </c>
      <c r="I54" s="136" t="s">
        <v>259</v>
      </c>
      <c r="J54" s="145">
        <v>0.16666666666666666</v>
      </c>
      <c r="K54" s="136" t="e">
        <v>#VALUE!</v>
      </c>
      <c r="M54" s="37"/>
    </row>
    <row r="55" spans="1:13" ht="14.25" hidden="1" customHeight="1" x14ac:dyDescent="0.25">
      <c r="A55" s="40"/>
      <c r="B55" s="137" t="s">
        <v>410</v>
      </c>
      <c r="C55" s="132" t="s">
        <v>411</v>
      </c>
      <c r="D55" s="148"/>
      <c r="E55" s="134">
        <v>161</v>
      </c>
      <c r="F55" s="135" t="s">
        <v>14</v>
      </c>
      <c r="G55" s="135" t="s">
        <v>94</v>
      </c>
      <c r="H55" s="135" t="s">
        <v>56</v>
      </c>
      <c r="I55" s="136" t="s">
        <v>259</v>
      </c>
      <c r="J55" s="145">
        <v>0.16666666666666666</v>
      </c>
      <c r="K55" s="136" t="e">
        <v>#VALUE!</v>
      </c>
      <c r="M55" s="37"/>
    </row>
    <row r="56" spans="1:13" ht="14.25" hidden="1" customHeight="1" x14ac:dyDescent="0.25">
      <c r="A56" s="40"/>
      <c r="B56" s="137" t="s">
        <v>106</v>
      </c>
      <c r="C56" s="132" t="s">
        <v>107</v>
      </c>
      <c r="D56" s="148"/>
      <c r="E56" s="134">
        <v>162</v>
      </c>
      <c r="F56" s="135" t="s">
        <v>14</v>
      </c>
      <c r="G56" s="135" t="s">
        <v>94</v>
      </c>
      <c r="H56" s="135" t="s">
        <v>56</v>
      </c>
      <c r="I56" s="136" t="s">
        <v>259</v>
      </c>
      <c r="J56" s="145">
        <v>0.16666666666666666</v>
      </c>
      <c r="K56" s="136" t="e">
        <v>#VALUE!</v>
      </c>
      <c r="M56" s="37"/>
    </row>
    <row r="57" spans="1:13" ht="14.25" hidden="1" customHeight="1" x14ac:dyDescent="0.25">
      <c r="A57" s="40"/>
      <c r="B57" s="131" t="s">
        <v>108</v>
      </c>
      <c r="C57" s="132" t="s">
        <v>109</v>
      </c>
      <c r="D57" s="148"/>
      <c r="E57" s="134">
        <v>163</v>
      </c>
      <c r="F57" s="135" t="s">
        <v>14</v>
      </c>
      <c r="G57" s="135" t="s">
        <v>94</v>
      </c>
      <c r="H57" s="135" t="s">
        <v>56</v>
      </c>
      <c r="I57" s="136" t="s">
        <v>259</v>
      </c>
      <c r="J57" s="145">
        <v>0.16666666666666666</v>
      </c>
      <c r="K57" s="136" t="e">
        <v>#VALUE!</v>
      </c>
      <c r="M57" s="37"/>
    </row>
    <row r="58" spans="1:13" ht="14.25" hidden="1" customHeight="1" x14ac:dyDescent="0.25">
      <c r="A58" s="40"/>
      <c r="B58" s="137" t="s">
        <v>412</v>
      </c>
      <c r="C58" s="132" t="s">
        <v>413</v>
      </c>
      <c r="D58" s="133"/>
      <c r="E58" s="134">
        <v>164</v>
      </c>
      <c r="F58" s="135" t="s">
        <v>14</v>
      </c>
      <c r="G58" s="135" t="s">
        <v>94</v>
      </c>
      <c r="H58" s="135" t="s">
        <v>56</v>
      </c>
      <c r="I58" s="136" t="s">
        <v>259</v>
      </c>
      <c r="J58" s="145">
        <v>0.16666666666666666</v>
      </c>
      <c r="K58" s="136" t="e">
        <v>#VALUE!</v>
      </c>
      <c r="M58" s="37"/>
    </row>
    <row r="59" spans="1:13" ht="14.25" hidden="1" customHeight="1" x14ac:dyDescent="0.25">
      <c r="A59" s="40"/>
      <c r="B59" s="137" t="s">
        <v>414</v>
      </c>
      <c r="C59" s="132" t="s">
        <v>415</v>
      </c>
      <c r="D59" s="133" t="s">
        <v>184</v>
      </c>
      <c r="E59" s="134">
        <v>165</v>
      </c>
      <c r="F59" s="135" t="s">
        <v>14</v>
      </c>
      <c r="G59" s="135" t="s">
        <v>94</v>
      </c>
      <c r="H59" s="135" t="s">
        <v>56</v>
      </c>
      <c r="I59" s="136">
        <v>0.75</v>
      </c>
      <c r="J59" s="145">
        <v>0.16666666666666666</v>
      </c>
      <c r="K59" s="136">
        <v>0.125</v>
      </c>
      <c r="M59" s="37"/>
    </row>
    <row r="60" spans="1:13" ht="14.25" hidden="1" customHeight="1" x14ac:dyDescent="0.25">
      <c r="A60" s="40"/>
      <c r="B60" s="137" t="s">
        <v>416</v>
      </c>
      <c r="C60" s="132" t="s">
        <v>417</v>
      </c>
      <c r="D60" s="133"/>
      <c r="E60" s="134">
        <v>166</v>
      </c>
      <c r="F60" s="135" t="s">
        <v>14</v>
      </c>
      <c r="G60" s="135" t="s">
        <v>94</v>
      </c>
      <c r="H60" s="135" t="s">
        <v>56</v>
      </c>
      <c r="I60" s="136" t="s">
        <v>259</v>
      </c>
      <c r="J60" s="145">
        <v>0.16666666666666666</v>
      </c>
      <c r="K60" s="136" t="e">
        <v>#VALUE!</v>
      </c>
      <c r="M60" s="37"/>
    </row>
    <row r="61" spans="1:13" ht="14.25" hidden="1" customHeight="1" x14ac:dyDescent="0.25">
      <c r="A61" s="40"/>
      <c r="B61" s="137" t="s">
        <v>110</v>
      </c>
      <c r="C61" s="132" t="s">
        <v>111</v>
      </c>
      <c r="D61" s="133"/>
      <c r="E61" s="134">
        <v>167</v>
      </c>
      <c r="F61" s="135" t="s">
        <v>14</v>
      </c>
      <c r="G61" s="135" t="s">
        <v>94</v>
      </c>
      <c r="H61" s="135" t="s">
        <v>56</v>
      </c>
      <c r="I61" s="136" t="s">
        <v>259</v>
      </c>
      <c r="J61" s="145">
        <v>0.16666666666666666</v>
      </c>
      <c r="K61" s="136" t="e">
        <v>#VALUE!</v>
      </c>
      <c r="M61" s="37"/>
    </row>
    <row r="62" spans="1:13" ht="14.25" hidden="1" customHeight="1" x14ac:dyDescent="0.25">
      <c r="A62" s="40"/>
      <c r="B62" s="137" t="s">
        <v>418</v>
      </c>
      <c r="C62" s="132" t="s">
        <v>419</v>
      </c>
      <c r="D62" s="133"/>
      <c r="E62" s="134">
        <v>168</v>
      </c>
      <c r="F62" s="135" t="s">
        <v>14</v>
      </c>
      <c r="G62" s="135" t="s">
        <v>94</v>
      </c>
      <c r="H62" s="135" t="s">
        <v>56</v>
      </c>
      <c r="I62" s="136" t="s">
        <v>259</v>
      </c>
      <c r="J62" s="145">
        <v>0.16666666666666666</v>
      </c>
      <c r="K62" s="136" t="e">
        <v>#VALUE!</v>
      </c>
      <c r="M62" s="37"/>
    </row>
    <row r="63" spans="1:13" ht="15.75" hidden="1" x14ac:dyDescent="0.25">
      <c r="A63" s="40"/>
      <c r="B63" s="122" t="s">
        <v>97</v>
      </c>
      <c r="C63" s="123" t="s">
        <v>98</v>
      </c>
      <c r="D63" s="123" t="s">
        <v>99</v>
      </c>
      <c r="E63" s="124" t="s">
        <v>548</v>
      </c>
      <c r="F63" s="123" t="s">
        <v>14</v>
      </c>
      <c r="G63" s="123" t="s">
        <v>94</v>
      </c>
      <c r="H63" s="123" t="s">
        <v>56</v>
      </c>
      <c r="I63" s="125">
        <f>8/8</f>
        <v>1</v>
      </c>
      <c r="J63" s="125">
        <v>0.16700000000000001</v>
      </c>
      <c r="K63" s="125">
        <f>J63*I63</f>
        <v>0.16700000000000001</v>
      </c>
      <c r="M63" s="37"/>
    </row>
    <row r="64" spans="1:13" ht="14.25" customHeight="1" x14ac:dyDescent="0.25">
      <c r="A64" s="40"/>
      <c r="B64" s="6" t="s">
        <v>498</v>
      </c>
      <c r="C64" s="11"/>
      <c r="D64" s="70"/>
      <c r="E64" s="13"/>
      <c r="F64" s="12"/>
      <c r="G64" s="12"/>
      <c r="H64" s="12"/>
      <c r="I64" s="14"/>
      <c r="J64" s="71"/>
      <c r="K64" s="14"/>
      <c r="M64" s="37"/>
    </row>
    <row r="65" spans="1:13" ht="14.25" customHeight="1" x14ac:dyDescent="0.25">
      <c r="A65" s="40"/>
      <c r="B65" s="11"/>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thickBot="1" x14ac:dyDescent="0.3">
      <c r="A67" s="40"/>
      <c r="M67" s="37"/>
    </row>
    <row r="68" spans="1:13" ht="39" customHeight="1" thickBot="1" x14ac:dyDescent="0.3">
      <c r="A68" s="40"/>
      <c r="C68" s="15" t="s">
        <v>533</v>
      </c>
      <c r="D68" s="16" t="s">
        <v>512</v>
      </c>
      <c r="E68" s="16" t="s">
        <v>68</v>
      </c>
      <c r="F68" s="18" t="s">
        <v>534</v>
      </c>
      <c r="M68" s="37"/>
    </row>
    <row r="69" spans="1:13" ht="27" customHeight="1" x14ac:dyDescent="0.25">
      <c r="A69" s="40"/>
      <c r="C69" s="28" t="s">
        <v>112</v>
      </c>
      <c r="D69" s="29">
        <f>SUM(I12:I21)</f>
        <v>1</v>
      </c>
      <c r="E69" s="29">
        <f t="shared" ref="E69:E71" si="4">1/3</f>
        <v>0.33333333333333331</v>
      </c>
      <c r="F69" s="30">
        <f t="shared" ref="F69:F71" si="5">E69*D69</f>
        <v>0.33333333333333331</v>
      </c>
      <c r="M69" s="37"/>
    </row>
    <row r="70" spans="1:13" ht="27" customHeight="1" x14ac:dyDescent="0.25">
      <c r="A70" s="40"/>
      <c r="C70" s="19" t="s">
        <v>113</v>
      </c>
      <c r="D70" s="20">
        <f>SUM(I22:I28)</f>
        <v>1</v>
      </c>
      <c r="E70" s="29">
        <f t="shared" si="4"/>
        <v>0.33333333333333331</v>
      </c>
      <c r="F70" s="30">
        <f t="shared" si="5"/>
        <v>0.33333333333333331</v>
      </c>
      <c r="M70" s="37"/>
    </row>
    <row r="71" spans="1:13" ht="32.25" thickBot="1" x14ac:dyDescent="0.3">
      <c r="A71" s="40"/>
      <c r="C71" s="19" t="s">
        <v>114</v>
      </c>
      <c r="D71" s="20">
        <f>SUM(I29:I30)</f>
        <v>1</v>
      </c>
      <c r="E71" s="29">
        <f t="shared" si="4"/>
        <v>0.33333333333333331</v>
      </c>
      <c r="F71" s="30">
        <f t="shared" si="5"/>
        <v>0.33333333333333331</v>
      </c>
      <c r="M71" s="37"/>
    </row>
    <row r="72" spans="1:13" ht="27" customHeight="1" thickBot="1" x14ac:dyDescent="0.3">
      <c r="A72" s="40"/>
      <c r="C72" s="201" t="s">
        <v>73</v>
      </c>
      <c r="D72" s="202"/>
      <c r="E72" s="203"/>
      <c r="F72" s="25">
        <f>SUM(F69:F71)</f>
        <v>1</v>
      </c>
      <c r="M72" s="37"/>
    </row>
    <row r="73" spans="1:13" ht="27" customHeight="1" x14ac:dyDescent="0.25">
      <c r="A73" s="40"/>
      <c r="M73" s="37"/>
    </row>
    <row r="74" spans="1:13" ht="27" customHeight="1" thickBot="1" x14ac:dyDescent="0.3">
      <c r="A74" s="40"/>
      <c r="M74" s="37"/>
    </row>
    <row r="75" spans="1:13" ht="30.6" customHeight="1" thickBot="1" x14ac:dyDescent="0.3">
      <c r="A75" s="40"/>
      <c r="C75" s="27" t="s">
        <v>115</v>
      </c>
      <c r="D75" s="72" t="s">
        <v>512</v>
      </c>
      <c r="E75" s="72" t="s">
        <v>68</v>
      </c>
      <c r="F75" s="73" t="s">
        <v>535</v>
      </c>
      <c r="M75" s="37"/>
    </row>
    <row r="76" spans="1:13" ht="28.5" customHeight="1" x14ac:dyDescent="0.25">
      <c r="A76" s="40"/>
      <c r="C76" s="19" t="s">
        <v>310</v>
      </c>
      <c r="D76" s="20">
        <f>SUM(I31:I35)</f>
        <v>0.75</v>
      </c>
      <c r="E76" s="29">
        <f t="shared" ref="E76:E81" si="6">1/6</f>
        <v>0.16666666666666666</v>
      </c>
      <c r="F76" s="30">
        <f t="shared" ref="F76:F81" si="7">E76*D76</f>
        <v>0.125</v>
      </c>
      <c r="M76" s="37"/>
    </row>
    <row r="77" spans="1:13" ht="31.5" x14ac:dyDescent="0.25">
      <c r="A77" s="40"/>
      <c r="C77" s="19" t="s">
        <v>420</v>
      </c>
      <c r="D77" s="20">
        <f>SUM(I36:I39)</f>
        <v>1</v>
      </c>
      <c r="E77" s="29">
        <f t="shared" si="6"/>
        <v>0.16666666666666666</v>
      </c>
      <c r="F77" s="30">
        <f t="shared" si="7"/>
        <v>0.16666666666666666</v>
      </c>
      <c r="M77" s="37"/>
    </row>
    <row r="78" spans="1:13" ht="31.5" x14ac:dyDescent="0.25">
      <c r="A78" s="40"/>
      <c r="C78" s="19" t="s">
        <v>116</v>
      </c>
      <c r="D78" s="20">
        <f>I63</f>
        <v>1</v>
      </c>
      <c r="E78" s="29">
        <f t="shared" si="6"/>
        <v>0.16666666666666666</v>
      </c>
      <c r="F78" s="30">
        <f t="shared" si="7"/>
        <v>0.16666666666666666</v>
      </c>
      <c r="M78" s="37"/>
    </row>
    <row r="79" spans="1:13" ht="47.25" x14ac:dyDescent="0.25">
      <c r="A79" s="40"/>
      <c r="C79" s="19" t="s">
        <v>308</v>
      </c>
      <c r="D79" s="20">
        <f>SUM(I40:I44)</f>
        <v>0.75</v>
      </c>
      <c r="E79" s="29">
        <f t="shared" si="6"/>
        <v>0.16666666666666666</v>
      </c>
      <c r="F79" s="30">
        <f t="shared" si="7"/>
        <v>0.125</v>
      </c>
      <c r="M79" s="37"/>
    </row>
    <row r="80" spans="1:13" ht="47.25" x14ac:dyDescent="0.25">
      <c r="A80" s="40"/>
      <c r="C80" s="19" t="s">
        <v>421</v>
      </c>
      <c r="D80" s="20">
        <f>SUM(I45:I57)</f>
        <v>0</v>
      </c>
      <c r="E80" s="29">
        <f t="shared" si="6"/>
        <v>0.16666666666666666</v>
      </c>
      <c r="F80" s="30">
        <f t="shared" si="7"/>
        <v>0</v>
      </c>
      <c r="M80" s="37"/>
    </row>
    <row r="81" spans="1:13" ht="48" thickBot="1" x14ac:dyDescent="0.3">
      <c r="A81" s="40"/>
      <c r="C81" s="74" t="s">
        <v>309</v>
      </c>
      <c r="D81" s="75">
        <f>SUM(I58:I62)</f>
        <v>0.75</v>
      </c>
      <c r="E81" s="29">
        <f t="shared" si="6"/>
        <v>0.16666666666666666</v>
      </c>
      <c r="F81" s="30">
        <f t="shared" si="7"/>
        <v>0.125</v>
      </c>
      <c r="M81" s="37"/>
    </row>
    <row r="82" spans="1:13" ht="27" customHeight="1" thickBot="1" x14ac:dyDescent="0.3">
      <c r="A82" s="40"/>
      <c r="C82" s="195" t="s">
        <v>73</v>
      </c>
      <c r="D82" s="202"/>
      <c r="E82" s="203"/>
      <c r="F82" s="31">
        <f>SUM(F76:F81)</f>
        <v>0.70833333333333326</v>
      </c>
      <c r="M82" s="37"/>
    </row>
    <row r="83" spans="1:13" ht="14.25" customHeight="1" thickBot="1" x14ac:dyDescent="0.3">
      <c r="A83" s="40"/>
      <c r="M83" s="37"/>
    </row>
    <row r="84" spans="1:13" ht="28.5" customHeight="1" thickBot="1" x14ac:dyDescent="0.3">
      <c r="A84" s="40"/>
      <c r="C84" s="192" t="s">
        <v>78</v>
      </c>
      <c r="D84" s="202"/>
      <c r="E84" s="203"/>
      <c r="F84" s="76">
        <f>(F72*50%)+(F82*50%)</f>
        <v>0.85416666666666663</v>
      </c>
      <c r="M84" s="37"/>
    </row>
    <row r="85" spans="1:13" ht="14.25" customHeight="1" x14ac:dyDescent="0.25">
      <c r="A85" s="40"/>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6.899999999999999" customHeight="1" x14ac:dyDescent="0.25">
      <c r="A93" s="40"/>
      <c r="C93" s="96" t="s">
        <v>524</v>
      </c>
      <c r="E93" s="97"/>
      <c r="F93" s="97"/>
      <c r="G93" s="97"/>
      <c r="H93" s="97"/>
      <c r="I93" s="97"/>
      <c r="J93" s="98"/>
      <c r="M93" s="37"/>
    </row>
    <row r="94" spans="1:13" ht="14.25" customHeight="1" x14ac:dyDescent="0.25">
      <c r="A94" s="40"/>
      <c r="C94" s="89" t="s">
        <v>508</v>
      </c>
      <c r="D94" s="97"/>
      <c r="E94" s="82"/>
      <c r="F94" s="82"/>
      <c r="G94" s="82"/>
      <c r="H94" s="82"/>
      <c r="I94" s="82"/>
      <c r="J94" s="88"/>
      <c r="M94" s="37"/>
    </row>
    <row r="95" spans="1:13" ht="14.25" customHeight="1" x14ac:dyDescent="0.25">
      <c r="A95" s="40"/>
      <c r="C95" s="89" t="s">
        <v>525</v>
      </c>
      <c r="D95" s="82"/>
      <c r="E95" s="82"/>
      <c r="F95" s="82"/>
      <c r="G95" s="82"/>
      <c r="H95" s="82"/>
      <c r="I95" s="82"/>
      <c r="J95" s="88"/>
      <c r="M95" s="37"/>
    </row>
    <row r="96" spans="1:13" ht="14.25" customHeight="1" x14ac:dyDescent="0.25">
      <c r="A96" s="40"/>
      <c r="C96" s="100" t="s">
        <v>511</v>
      </c>
      <c r="D96" s="91"/>
      <c r="E96" s="91"/>
      <c r="F96" s="91"/>
      <c r="G96" s="91"/>
      <c r="H96" s="91"/>
      <c r="I96" s="91"/>
      <c r="J96" s="101"/>
      <c r="M96" s="37"/>
    </row>
    <row r="97" spans="1:13" ht="14.25" customHeight="1" x14ac:dyDescent="0.25">
      <c r="A97" s="40"/>
      <c r="M97" s="37"/>
    </row>
    <row r="98" spans="1:13" ht="14.25" customHeight="1" x14ac:dyDescent="0.25">
      <c r="A98" s="40"/>
      <c r="M98" s="37"/>
    </row>
    <row r="99" spans="1:13" ht="14.25" customHeight="1" thickBot="1" x14ac:dyDescent="0.3">
      <c r="A99" s="42"/>
      <c r="B99" s="43"/>
      <c r="C99" s="43"/>
      <c r="D99" s="43"/>
      <c r="E99" s="43"/>
      <c r="F99" s="43"/>
      <c r="G99" s="43"/>
      <c r="H99" s="43"/>
      <c r="I99" s="43"/>
      <c r="J99" s="43"/>
      <c r="K99" s="43"/>
      <c r="L99" s="43"/>
      <c r="M99" s="44"/>
    </row>
    <row r="100" spans="1:13" ht="14.25" customHeight="1" x14ac:dyDescent="0.25"/>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s="7" customFormat="1" ht="14.25" customHeight="1" x14ac:dyDescent="0.25"/>
    <row r="114" s="7" customFormat="1" ht="14.25" customHeight="1" x14ac:dyDescent="0.25"/>
    <row r="115" s="7" customFormat="1" ht="14.25" customHeight="1" x14ac:dyDescent="0.25"/>
    <row r="116" s="7" customFormat="1" ht="14.25" customHeight="1" x14ac:dyDescent="0.25"/>
    <row r="117" s="7" customFormat="1" ht="14.25" customHeight="1" x14ac:dyDescent="0.25"/>
    <row r="118" s="7" customFormat="1" ht="14.25" customHeight="1" x14ac:dyDescent="0.25"/>
    <row r="119" s="7" customFormat="1" ht="14.25" customHeight="1" x14ac:dyDescent="0.25"/>
    <row r="120" s="7" customFormat="1" ht="14.25" customHeight="1" x14ac:dyDescent="0.25"/>
    <row r="121" s="7" customFormat="1" ht="14.25" customHeight="1" x14ac:dyDescent="0.25"/>
    <row r="122" s="7" customFormat="1" ht="14.25" customHeight="1" x14ac:dyDescent="0.25"/>
    <row r="123" s="7" customFormat="1" ht="14.25" customHeight="1" x14ac:dyDescent="0.25"/>
    <row r="124" s="7" customFormat="1" ht="14.25" customHeight="1" x14ac:dyDescent="0.25"/>
    <row r="125" s="7" customFormat="1" ht="14.25" customHeight="1" x14ac:dyDescent="0.25"/>
    <row r="126" s="7" customFormat="1" ht="14.25" customHeight="1" x14ac:dyDescent="0.25"/>
    <row r="127" s="7" customFormat="1" ht="14.25" customHeight="1" x14ac:dyDescent="0.25"/>
    <row r="128" s="7" customFormat="1" ht="14.25" customHeight="1" x14ac:dyDescent="0.25"/>
    <row r="129" s="7" customFormat="1" ht="14.25" customHeight="1" x14ac:dyDescent="0.25"/>
    <row r="130" s="7" customFormat="1" ht="14.25" customHeight="1" x14ac:dyDescent="0.25"/>
    <row r="131" s="7" customFormat="1" ht="14.25" customHeight="1" x14ac:dyDescent="0.25"/>
    <row r="132" s="7" customFormat="1" ht="14.25" customHeight="1" x14ac:dyDescent="0.25"/>
    <row r="133" s="7" customFormat="1" ht="14.25" customHeight="1" x14ac:dyDescent="0.25"/>
    <row r="134" s="7" customFormat="1" ht="14.25" customHeight="1" x14ac:dyDescent="0.25"/>
    <row r="135" s="7" customFormat="1" ht="14.25" customHeight="1" x14ac:dyDescent="0.25"/>
    <row r="136" s="7" customFormat="1" ht="14.25" customHeight="1" x14ac:dyDescent="0.25"/>
    <row r="137" s="7" customFormat="1" ht="14.25" customHeight="1" x14ac:dyDescent="0.25"/>
    <row r="138" s="7" customFormat="1" ht="14.25" customHeight="1" x14ac:dyDescent="0.25"/>
    <row r="139" s="7" customFormat="1" ht="14.25" customHeight="1" x14ac:dyDescent="0.25"/>
    <row r="140" s="7" customFormat="1" ht="14.25" customHeight="1" x14ac:dyDescent="0.25"/>
    <row r="141" s="7" customFormat="1" ht="14.25" customHeight="1" x14ac:dyDescent="0.25"/>
    <row r="142" s="7" customFormat="1" ht="14.25" customHeight="1" x14ac:dyDescent="0.25"/>
    <row r="143" s="7" customFormat="1" ht="14.25" customHeight="1" x14ac:dyDescent="0.25"/>
    <row r="144" s="7" customFormat="1" ht="14.25" customHeight="1" x14ac:dyDescent="0.25"/>
    <row r="145" s="7" customFormat="1" ht="14.25" customHeight="1" x14ac:dyDescent="0.25"/>
    <row r="146" s="7" customFormat="1" ht="14.25" customHeight="1" x14ac:dyDescent="0.25"/>
    <row r="147" s="7" customFormat="1" ht="14.25" customHeight="1" x14ac:dyDescent="0.25"/>
    <row r="148" s="7" customFormat="1" ht="14.25" customHeight="1" x14ac:dyDescent="0.25"/>
    <row r="149" s="7" customFormat="1" ht="14.25" customHeight="1" x14ac:dyDescent="0.25"/>
    <row r="150" s="7" customFormat="1" ht="14.25" customHeight="1" x14ac:dyDescent="0.25"/>
    <row r="151" s="7" customFormat="1" ht="14.25" customHeight="1" x14ac:dyDescent="0.25"/>
    <row r="152" s="7" customFormat="1" ht="14.25" customHeight="1" x14ac:dyDescent="0.25"/>
    <row r="153" s="7" customFormat="1" ht="14.25" customHeight="1" x14ac:dyDescent="0.25"/>
    <row r="154" s="7" customFormat="1" ht="14.25" customHeight="1" x14ac:dyDescent="0.25"/>
    <row r="155" s="7" customFormat="1" ht="14.25" customHeight="1" x14ac:dyDescent="0.25"/>
    <row r="156" s="7" customFormat="1" ht="14.25" customHeight="1" x14ac:dyDescent="0.25"/>
    <row r="157" s="7" customFormat="1" ht="14.25" customHeight="1" x14ac:dyDescent="0.25"/>
    <row r="158" s="7" customFormat="1" ht="14.25" customHeight="1" x14ac:dyDescent="0.25"/>
    <row r="159" s="7" customFormat="1" ht="14.25" customHeight="1" x14ac:dyDescent="0.25"/>
    <row r="160" s="7" customFormat="1" ht="14.25" customHeight="1" x14ac:dyDescent="0.25"/>
    <row r="161" s="7" customFormat="1" ht="14.25" customHeight="1" x14ac:dyDescent="0.25"/>
    <row r="162" s="7" customFormat="1" ht="14.25" customHeight="1" x14ac:dyDescent="0.25"/>
    <row r="163" s="7" customFormat="1" ht="14.25" customHeight="1" x14ac:dyDescent="0.25"/>
    <row r="164" s="7" customFormat="1" ht="14.25" customHeight="1" x14ac:dyDescent="0.25"/>
    <row r="165" s="7" customFormat="1" ht="14.25" customHeight="1" x14ac:dyDescent="0.25"/>
    <row r="166" s="7" customFormat="1" ht="14.25" customHeight="1" x14ac:dyDescent="0.25"/>
    <row r="167" s="7" customFormat="1" ht="14.25" customHeight="1" x14ac:dyDescent="0.25"/>
    <row r="168" s="7" customFormat="1" ht="14.25" customHeight="1" x14ac:dyDescent="0.25"/>
    <row r="169" s="7" customFormat="1" ht="14.25" customHeight="1" x14ac:dyDescent="0.25"/>
    <row r="170" s="7" customFormat="1" ht="14.25" customHeight="1" x14ac:dyDescent="0.25"/>
    <row r="171" s="7" customFormat="1" ht="14.25" customHeight="1" x14ac:dyDescent="0.25"/>
    <row r="172" s="7" customFormat="1" ht="14.25" customHeight="1" x14ac:dyDescent="0.25"/>
    <row r="173" s="7" customFormat="1" ht="14.25" customHeight="1" x14ac:dyDescent="0.25"/>
    <row r="174" s="7" customFormat="1" ht="14.25" customHeight="1" x14ac:dyDescent="0.25"/>
    <row r="175" s="7" customFormat="1" ht="14.25" customHeight="1" x14ac:dyDescent="0.25"/>
    <row r="176" s="7" customFormat="1" ht="14.25" customHeight="1" x14ac:dyDescent="0.25"/>
    <row r="177" s="7" customFormat="1" ht="14.25" customHeight="1" x14ac:dyDescent="0.25"/>
    <row r="178" s="7" customFormat="1" ht="14.25" customHeight="1" x14ac:dyDescent="0.25"/>
    <row r="179" s="7" customFormat="1" ht="14.25" customHeight="1" x14ac:dyDescent="0.25"/>
    <row r="180" s="7" customFormat="1" ht="14.25" customHeight="1" x14ac:dyDescent="0.25"/>
    <row r="181" s="7" customFormat="1" ht="14.25" customHeight="1" x14ac:dyDescent="0.25"/>
    <row r="182" s="7" customFormat="1" ht="14.25" customHeight="1" x14ac:dyDescent="0.25"/>
    <row r="183" s="7" customFormat="1" ht="14.25" customHeight="1" x14ac:dyDescent="0.25"/>
    <row r="184" s="7" customFormat="1" ht="14.25" customHeight="1" x14ac:dyDescent="0.25"/>
    <row r="185" s="7" customFormat="1" ht="14.25" customHeight="1" x14ac:dyDescent="0.25"/>
    <row r="186" s="7" customFormat="1" ht="14.25" customHeight="1" x14ac:dyDescent="0.25"/>
    <row r="187" s="7" customFormat="1" ht="14.25" customHeight="1" x14ac:dyDescent="0.25"/>
    <row r="188" s="7" customFormat="1" ht="14.25" customHeight="1" x14ac:dyDescent="0.25"/>
    <row r="189" s="7" customFormat="1" ht="14.25" customHeight="1" x14ac:dyDescent="0.25"/>
    <row r="190" s="7" customFormat="1" ht="14.25" customHeight="1" x14ac:dyDescent="0.25"/>
    <row r="191" s="7" customFormat="1" ht="14.25" customHeight="1" x14ac:dyDescent="0.25"/>
    <row r="192" s="7" customFormat="1" ht="14.25" customHeight="1" x14ac:dyDescent="0.25"/>
    <row r="193" s="7" customFormat="1" ht="14.25" customHeight="1" x14ac:dyDescent="0.25"/>
    <row r="194" s="7" customFormat="1" ht="14.25" customHeight="1" x14ac:dyDescent="0.25"/>
    <row r="195" s="7" customFormat="1" ht="14.25" customHeight="1" x14ac:dyDescent="0.25"/>
    <row r="196" s="7" customFormat="1" ht="14.25" customHeight="1" x14ac:dyDescent="0.25"/>
    <row r="197" s="7" customFormat="1" ht="14.25" customHeight="1" x14ac:dyDescent="0.25"/>
    <row r="198" s="7" customFormat="1" ht="14.25" customHeight="1" x14ac:dyDescent="0.25"/>
    <row r="199" s="7" customFormat="1" ht="14.25" customHeight="1" x14ac:dyDescent="0.25"/>
    <row r="200" s="7" customFormat="1" ht="14.25" customHeight="1" x14ac:dyDescent="0.25"/>
    <row r="201" s="7" customFormat="1" ht="14.25" customHeight="1" x14ac:dyDescent="0.25"/>
    <row r="202" s="7" customFormat="1" ht="14.25" customHeight="1" x14ac:dyDescent="0.25"/>
    <row r="203" s="7" customFormat="1" ht="14.25" customHeight="1" x14ac:dyDescent="0.25"/>
    <row r="204" s="7" customFormat="1" ht="14.25" customHeight="1" x14ac:dyDescent="0.25"/>
    <row r="205" s="7" customFormat="1" ht="14.25" customHeight="1" x14ac:dyDescent="0.25"/>
    <row r="206" s="7" customFormat="1" ht="14.25" customHeight="1" x14ac:dyDescent="0.25"/>
    <row r="207" s="7" customFormat="1" ht="14.25" customHeight="1" x14ac:dyDescent="0.25"/>
    <row r="208" s="7" customFormat="1" ht="14.25" customHeight="1" x14ac:dyDescent="0.25"/>
    <row r="209" s="7" customFormat="1" ht="14.25" customHeight="1" x14ac:dyDescent="0.25"/>
    <row r="210" s="7" customFormat="1" ht="14.25" customHeight="1" x14ac:dyDescent="0.25"/>
    <row r="211" s="7" customFormat="1" ht="14.25" customHeight="1" x14ac:dyDescent="0.25"/>
    <row r="212" s="7" customFormat="1" ht="14.25" customHeight="1" x14ac:dyDescent="0.25"/>
    <row r="213" s="7" customFormat="1" ht="14.25" customHeight="1" x14ac:dyDescent="0.25"/>
    <row r="214" s="7" customFormat="1" ht="14.25" customHeight="1" x14ac:dyDescent="0.25"/>
    <row r="215" s="7" customFormat="1" ht="14.25" customHeight="1" x14ac:dyDescent="0.25"/>
    <row r="216" s="7" customFormat="1" ht="14.25" customHeight="1" x14ac:dyDescent="0.25"/>
    <row r="217" s="7" customFormat="1" ht="14.25" customHeight="1" x14ac:dyDescent="0.25"/>
    <row r="218" s="7" customFormat="1" ht="14.25" customHeight="1" x14ac:dyDescent="0.25"/>
    <row r="219" s="7" customFormat="1" ht="14.25" customHeight="1" x14ac:dyDescent="0.25"/>
    <row r="220" s="7" customFormat="1" ht="14.25" customHeight="1" x14ac:dyDescent="0.25"/>
    <row r="221" s="7" customFormat="1" ht="14.25" customHeight="1" x14ac:dyDescent="0.25"/>
    <row r="222" s="7" customFormat="1" ht="14.25" customHeight="1" x14ac:dyDescent="0.25"/>
    <row r="223" s="7" customFormat="1" ht="14.25" customHeight="1" x14ac:dyDescent="0.25"/>
    <row r="224" s="7" customFormat="1" ht="14.25" customHeight="1" x14ac:dyDescent="0.25"/>
    <row r="225" s="7" customFormat="1" ht="14.25" customHeight="1" x14ac:dyDescent="0.25"/>
    <row r="226" s="7" customFormat="1" ht="14.25" customHeight="1" x14ac:dyDescent="0.25"/>
    <row r="227" s="7" customFormat="1" ht="14.25" customHeight="1" x14ac:dyDescent="0.25"/>
    <row r="228" s="7" customFormat="1" ht="14.25" customHeight="1" x14ac:dyDescent="0.25"/>
    <row r="229" s="7" customFormat="1" ht="14.25" customHeight="1" x14ac:dyDescent="0.25"/>
    <row r="230" s="7" customFormat="1" ht="14.25" customHeight="1" x14ac:dyDescent="0.25"/>
    <row r="231" s="7" customFormat="1" ht="14.25" customHeight="1" x14ac:dyDescent="0.25"/>
    <row r="232" s="7" customFormat="1" ht="14.25" customHeight="1" x14ac:dyDescent="0.25"/>
    <row r="233" s="7" customFormat="1" ht="14.25" customHeight="1" x14ac:dyDescent="0.25"/>
    <row r="234" s="7" customFormat="1" ht="14.25" customHeight="1" x14ac:dyDescent="0.25"/>
    <row r="235" s="7" customFormat="1" ht="14.25" customHeight="1" x14ac:dyDescent="0.25"/>
    <row r="236" s="7" customFormat="1" ht="14.25" customHeight="1" x14ac:dyDescent="0.25"/>
    <row r="237" s="7" customFormat="1" ht="14.25" customHeight="1" x14ac:dyDescent="0.25"/>
    <row r="238" s="7" customFormat="1" ht="14.25" customHeight="1" x14ac:dyDescent="0.25"/>
    <row r="239" s="7" customFormat="1" ht="14.25" customHeight="1" x14ac:dyDescent="0.25"/>
    <row r="240" s="7" customFormat="1" ht="14.25" customHeight="1" x14ac:dyDescent="0.25"/>
    <row r="241" s="7" customFormat="1" ht="14.25" customHeight="1" x14ac:dyDescent="0.25"/>
    <row r="242" s="7" customFormat="1" ht="14.25" customHeight="1" x14ac:dyDescent="0.25"/>
    <row r="243" s="7" customFormat="1" ht="14.25" customHeight="1" x14ac:dyDescent="0.25"/>
    <row r="244" s="7" customFormat="1" ht="14.25" customHeight="1" x14ac:dyDescent="0.25"/>
    <row r="245" s="7" customFormat="1" ht="14.25" customHeight="1" x14ac:dyDescent="0.25"/>
    <row r="246" s="7" customFormat="1" ht="14.25" customHeight="1" x14ac:dyDescent="0.25"/>
    <row r="247" s="7" customFormat="1" ht="14.25" customHeight="1" x14ac:dyDescent="0.25"/>
    <row r="248" s="7" customFormat="1" ht="14.25" customHeight="1" x14ac:dyDescent="0.25"/>
    <row r="249" s="7" customFormat="1" ht="14.25" customHeight="1" x14ac:dyDescent="0.25"/>
    <row r="250" s="7" customFormat="1" ht="14.25" customHeight="1" x14ac:dyDescent="0.25"/>
    <row r="251" s="7" customFormat="1" ht="14.25" customHeight="1" x14ac:dyDescent="0.25"/>
    <row r="252" s="7" customFormat="1" ht="14.25" customHeight="1" x14ac:dyDescent="0.25"/>
    <row r="253" s="7" customFormat="1" ht="14.25" customHeight="1" x14ac:dyDescent="0.25"/>
    <row r="254" s="7" customFormat="1" ht="14.25" customHeight="1" x14ac:dyDescent="0.25"/>
    <row r="255" s="7" customFormat="1" ht="14.25" customHeight="1" x14ac:dyDescent="0.25"/>
    <row r="256" s="7" customFormat="1" ht="14.25" customHeight="1" x14ac:dyDescent="0.25"/>
    <row r="257" s="7" customFormat="1" ht="14.25" customHeight="1" x14ac:dyDescent="0.25"/>
    <row r="258" s="7" customFormat="1" ht="14.25" customHeight="1" x14ac:dyDescent="0.25"/>
    <row r="259" s="7" customFormat="1" ht="14.25" customHeight="1" x14ac:dyDescent="0.25"/>
    <row r="260" s="7" customFormat="1" ht="14.25" customHeight="1" x14ac:dyDescent="0.25"/>
    <row r="261" s="7" customFormat="1" ht="14.25" customHeight="1" x14ac:dyDescent="0.25"/>
    <row r="262" s="7" customFormat="1" ht="14.25" customHeight="1" x14ac:dyDescent="0.25"/>
    <row r="263" s="7" customFormat="1" ht="14.25" customHeight="1" x14ac:dyDescent="0.25"/>
    <row r="264" s="7" customFormat="1" ht="14.25" customHeight="1" x14ac:dyDescent="0.25"/>
    <row r="265" s="7" customFormat="1" ht="14.25" customHeight="1" x14ac:dyDescent="0.25"/>
    <row r="266" s="7" customFormat="1" ht="14.25" customHeight="1" x14ac:dyDescent="0.25"/>
    <row r="267" s="7" customFormat="1" ht="14.25" customHeight="1" x14ac:dyDescent="0.25"/>
    <row r="268" s="7" customFormat="1" ht="14.25" customHeight="1" x14ac:dyDescent="0.25"/>
    <row r="269" s="7" customFormat="1" ht="14.25" customHeight="1" x14ac:dyDescent="0.25"/>
    <row r="270" s="7" customFormat="1" ht="14.25" customHeight="1" x14ac:dyDescent="0.25"/>
    <row r="271" s="7" customFormat="1" ht="14.25" customHeight="1" x14ac:dyDescent="0.25"/>
    <row r="272" s="7" customFormat="1" ht="14.25" customHeight="1" x14ac:dyDescent="0.25"/>
    <row r="273" s="7" customFormat="1" ht="14.25" customHeight="1" x14ac:dyDescent="0.25"/>
    <row r="274" s="7" customFormat="1" ht="14.25" customHeight="1" x14ac:dyDescent="0.25"/>
    <row r="275" s="7" customFormat="1" ht="14.25" customHeight="1" x14ac:dyDescent="0.25"/>
    <row r="276" s="7" customFormat="1" ht="14.25" customHeight="1" x14ac:dyDescent="0.25"/>
    <row r="277" s="7" customFormat="1" ht="14.25" customHeight="1" x14ac:dyDescent="0.25"/>
    <row r="278" s="7" customFormat="1" ht="14.25" customHeight="1" x14ac:dyDescent="0.25"/>
    <row r="279" s="7" customFormat="1" ht="14.25" customHeight="1" x14ac:dyDescent="0.25"/>
    <row r="280" s="7" customFormat="1" ht="14.25" customHeight="1" x14ac:dyDescent="0.25"/>
    <row r="281" s="7" customFormat="1" ht="14.25" customHeight="1" x14ac:dyDescent="0.25"/>
    <row r="282" s="7" customFormat="1" ht="14.25" customHeight="1" x14ac:dyDescent="0.25"/>
    <row r="283" s="7" customFormat="1" ht="14.25" customHeight="1" x14ac:dyDescent="0.25"/>
    <row r="284" s="7" customFormat="1" ht="14.25" customHeight="1" x14ac:dyDescent="0.25"/>
    <row r="285" s="7" customFormat="1" ht="14.25" customHeight="1" x14ac:dyDescent="0.25"/>
    <row r="286" s="7" customFormat="1" ht="14.25" customHeight="1" x14ac:dyDescent="0.25"/>
    <row r="287" s="7" customFormat="1" ht="14.25" customHeight="1" x14ac:dyDescent="0.25"/>
    <row r="288" s="7" customFormat="1" ht="14.25" customHeight="1" x14ac:dyDescent="0.25"/>
    <row r="289" s="7" customFormat="1" ht="14.25" customHeight="1" x14ac:dyDescent="0.25"/>
    <row r="290" s="7" customFormat="1" ht="14.25" customHeight="1" x14ac:dyDescent="0.25"/>
    <row r="291" s="7" customFormat="1" ht="14.25" customHeight="1" x14ac:dyDescent="0.25"/>
    <row r="292" s="7" customFormat="1" ht="14.25" customHeight="1" x14ac:dyDescent="0.25"/>
    <row r="293" s="7" customFormat="1" ht="14.25" customHeight="1" x14ac:dyDescent="0.25"/>
    <row r="294" s="7" customFormat="1" ht="14.25" customHeight="1" x14ac:dyDescent="0.25"/>
    <row r="295" s="7" customFormat="1" ht="14.25" customHeight="1" x14ac:dyDescent="0.25"/>
    <row r="296" s="7" customFormat="1" ht="14.25" customHeight="1" x14ac:dyDescent="0.25"/>
    <row r="297" s="7" customFormat="1" ht="14.25" customHeight="1" x14ac:dyDescent="0.25"/>
    <row r="298" s="7" customFormat="1" ht="14.25" customHeight="1" x14ac:dyDescent="0.25"/>
    <row r="299" s="7" customFormat="1" ht="14.25" customHeight="1" x14ac:dyDescent="0.25"/>
    <row r="300" s="7" customFormat="1" ht="14.25" customHeight="1" x14ac:dyDescent="0.25"/>
    <row r="301" s="7" customFormat="1" ht="14.25" customHeight="1" x14ac:dyDescent="0.25"/>
    <row r="302" s="7" customFormat="1" ht="14.25" customHeight="1" x14ac:dyDescent="0.25"/>
    <row r="303" s="7" customFormat="1" ht="14.25" customHeight="1" x14ac:dyDescent="0.25"/>
    <row r="304" s="7" customFormat="1" ht="14.25" customHeight="1" x14ac:dyDescent="0.25"/>
    <row r="305" s="7" customFormat="1" ht="14.25" customHeight="1" x14ac:dyDescent="0.25"/>
    <row r="306" s="7" customFormat="1" ht="14.25" customHeight="1" x14ac:dyDescent="0.25"/>
    <row r="307" s="7" customFormat="1" ht="14.25" customHeight="1" x14ac:dyDescent="0.25"/>
    <row r="308" s="7" customFormat="1" ht="14.25" customHeight="1" x14ac:dyDescent="0.25"/>
    <row r="309" s="7" customFormat="1" ht="14.25" customHeight="1" x14ac:dyDescent="0.25"/>
    <row r="310" s="7" customFormat="1" ht="14.25" customHeight="1" x14ac:dyDescent="0.25"/>
    <row r="311" s="7" customFormat="1" ht="14.25" customHeight="1" x14ac:dyDescent="0.25"/>
    <row r="312" s="7" customFormat="1" ht="14.25" customHeight="1" x14ac:dyDescent="0.25"/>
    <row r="313" s="7" customFormat="1" ht="14.25" customHeight="1" x14ac:dyDescent="0.25"/>
    <row r="314" s="7" customFormat="1" ht="14.25" customHeight="1" x14ac:dyDescent="0.25"/>
    <row r="315" s="7" customFormat="1" ht="14.25" customHeight="1" x14ac:dyDescent="0.25"/>
    <row r="316" s="7" customFormat="1" ht="14.25" customHeight="1" x14ac:dyDescent="0.25"/>
    <row r="317" s="7" customFormat="1" ht="14.25" customHeight="1" x14ac:dyDescent="0.25"/>
    <row r="318" s="7" customFormat="1" ht="14.25" customHeight="1" x14ac:dyDescent="0.25"/>
    <row r="319" s="7" customFormat="1" ht="14.25" customHeight="1" x14ac:dyDescent="0.25"/>
    <row r="320" s="7" customFormat="1" ht="14.25" customHeight="1" x14ac:dyDescent="0.25"/>
    <row r="321" s="7" customFormat="1" ht="14.25" customHeight="1" x14ac:dyDescent="0.25"/>
    <row r="322" s="7" customFormat="1" ht="14.25" customHeight="1" x14ac:dyDescent="0.25"/>
    <row r="323" s="7" customFormat="1" ht="14.25" customHeight="1" x14ac:dyDescent="0.25"/>
    <row r="324" s="7" customFormat="1" ht="14.25" customHeight="1" x14ac:dyDescent="0.25"/>
    <row r="325" s="7" customFormat="1" ht="14.25" customHeight="1" x14ac:dyDescent="0.25"/>
    <row r="326" s="7" customFormat="1" ht="14.25" customHeight="1" x14ac:dyDescent="0.25"/>
    <row r="327" s="7" customFormat="1" ht="14.25" customHeight="1" x14ac:dyDescent="0.25"/>
    <row r="328" s="7" customFormat="1" ht="14.25" customHeight="1" x14ac:dyDescent="0.25"/>
    <row r="329" s="7" customFormat="1" ht="14.25" customHeight="1" x14ac:dyDescent="0.25"/>
    <row r="330" s="7" customFormat="1" ht="14.25" customHeight="1" x14ac:dyDescent="0.25"/>
    <row r="331" s="7" customFormat="1" ht="14.25" customHeight="1" x14ac:dyDescent="0.25"/>
    <row r="332" s="7" customFormat="1" ht="14.25" customHeight="1" x14ac:dyDescent="0.25"/>
    <row r="333" s="7" customFormat="1" ht="14.25" customHeight="1" x14ac:dyDescent="0.25"/>
    <row r="334" s="7" customFormat="1" ht="14.25" customHeight="1" x14ac:dyDescent="0.25"/>
    <row r="335" s="7" customFormat="1" ht="14.25" customHeight="1" x14ac:dyDescent="0.25"/>
    <row r="336" s="7" customFormat="1" ht="14.25" customHeight="1" x14ac:dyDescent="0.25"/>
    <row r="337" s="7" customFormat="1" ht="14.25" customHeight="1" x14ac:dyDescent="0.25"/>
    <row r="338" s="7" customFormat="1" ht="14.25" customHeight="1" x14ac:dyDescent="0.25"/>
    <row r="339" s="7" customFormat="1" ht="14.25" customHeight="1" x14ac:dyDescent="0.25"/>
    <row r="340" s="7" customFormat="1" ht="14.25" customHeight="1" x14ac:dyDescent="0.25"/>
    <row r="341" s="7" customFormat="1" ht="14.25" customHeight="1" x14ac:dyDescent="0.25"/>
    <row r="342" s="7" customFormat="1" ht="14.25" customHeight="1" x14ac:dyDescent="0.25"/>
    <row r="343" s="7" customFormat="1" ht="14.25" customHeight="1" x14ac:dyDescent="0.25"/>
    <row r="344" s="7" customFormat="1" ht="14.25" customHeight="1" x14ac:dyDescent="0.25"/>
    <row r="345" s="7" customFormat="1" ht="14.25" customHeight="1" x14ac:dyDescent="0.25"/>
    <row r="346" s="7" customFormat="1" ht="14.25" customHeight="1" x14ac:dyDescent="0.25"/>
    <row r="347" s="7" customFormat="1" ht="14.25" customHeight="1" x14ac:dyDescent="0.25"/>
    <row r="348" s="7" customFormat="1" ht="14.25" customHeight="1" x14ac:dyDescent="0.25"/>
    <row r="349" s="7" customFormat="1" ht="14.25" customHeight="1" x14ac:dyDescent="0.25"/>
    <row r="350" s="7" customFormat="1" ht="14.25" customHeight="1" x14ac:dyDescent="0.25"/>
    <row r="351" s="7" customFormat="1" ht="14.25" customHeight="1" x14ac:dyDescent="0.25"/>
    <row r="352" s="7" customFormat="1" ht="14.25" customHeight="1" x14ac:dyDescent="0.25"/>
    <row r="353" s="7" customFormat="1" ht="14.25" customHeight="1" x14ac:dyDescent="0.25"/>
    <row r="354" s="7" customFormat="1" ht="14.25" customHeight="1" x14ac:dyDescent="0.25"/>
    <row r="355" s="7" customFormat="1" ht="14.25" customHeight="1" x14ac:dyDescent="0.25"/>
    <row r="356" s="7" customFormat="1" ht="14.25" customHeight="1" x14ac:dyDescent="0.25"/>
    <row r="357" s="7" customFormat="1" ht="14.25" customHeight="1" x14ac:dyDescent="0.25"/>
    <row r="358" s="7" customFormat="1" ht="14.25" customHeight="1" x14ac:dyDescent="0.25"/>
    <row r="359" s="7" customFormat="1" ht="14.25" customHeight="1" x14ac:dyDescent="0.25"/>
    <row r="360" s="7" customFormat="1" ht="14.25" customHeight="1" x14ac:dyDescent="0.25"/>
    <row r="361" s="7" customFormat="1" ht="14.25" customHeight="1" x14ac:dyDescent="0.25"/>
    <row r="362" s="7" customFormat="1" ht="14.25" customHeight="1" x14ac:dyDescent="0.25"/>
    <row r="363" s="7" customFormat="1" ht="14.25" customHeight="1" x14ac:dyDescent="0.25"/>
    <row r="364" s="7" customFormat="1" ht="14.25" customHeight="1" x14ac:dyDescent="0.25"/>
    <row r="365" s="7" customFormat="1" ht="14.25" customHeight="1" x14ac:dyDescent="0.25"/>
    <row r="366" s="7" customFormat="1" ht="14.25" customHeight="1" x14ac:dyDescent="0.25"/>
    <row r="367" s="7" customFormat="1" ht="14.25" customHeight="1" x14ac:dyDescent="0.25"/>
    <row r="368" s="7" customFormat="1" ht="14.25" customHeight="1" x14ac:dyDescent="0.25"/>
    <row r="369" s="7" customFormat="1" ht="14.25" customHeight="1" x14ac:dyDescent="0.25"/>
    <row r="370" s="7" customFormat="1" ht="14.25" customHeight="1" x14ac:dyDescent="0.25"/>
    <row r="371" s="7" customFormat="1" ht="14.25" customHeight="1" x14ac:dyDescent="0.25"/>
    <row r="372" s="7" customFormat="1" ht="14.25" customHeight="1" x14ac:dyDescent="0.25"/>
    <row r="373" s="7" customFormat="1" ht="14.25" customHeight="1" x14ac:dyDescent="0.25"/>
    <row r="374" s="7" customFormat="1" ht="14.25" customHeight="1" x14ac:dyDescent="0.25"/>
    <row r="375" s="7" customFormat="1" ht="14.25" customHeight="1" x14ac:dyDescent="0.25"/>
    <row r="376" s="7" customFormat="1" ht="14.25" customHeight="1" x14ac:dyDescent="0.25"/>
    <row r="377" s="7" customFormat="1" ht="14.25" customHeight="1" x14ac:dyDescent="0.25"/>
    <row r="378" s="7" customFormat="1" ht="14.25" customHeight="1" x14ac:dyDescent="0.25"/>
    <row r="379" s="7" customFormat="1" ht="14.25" customHeight="1" x14ac:dyDescent="0.25"/>
    <row r="380" s="7" customFormat="1" ht="14.25" customHeight="1" x14ac:dyDescent="0.25"/>
    <row r="381" s="7" customFormat="1" ht="14.25" customHeight="1" x14ac:dyDescent="0.25"/>
    <row r="382" s="7" customFormat="1" ht="14.25" customHeight="1" x14ac:dyDescent="0.25"/>
    <row r="383" s="7" customFormat="1" ht="14.25" customHeight="1" x14ac:dyDescent="0.25"/>
    <row r="384" s="7" customFormat="1" ht="14.25" customHeight="1" x14ac:dyDescent="0.25"/>
    <row r="385" s="7" customFormat="1" ht="14.25" customHeight="1" x14ac:dyDescent="0.25"/>
    <row r="386" s="7" customFormat="1" ht="14.25" customHeight="1" x14ac:dyDescent="0.25"/>
    <row r="387" s="7" customFormat="1" ht="14.25" customHeight="1" x14ac:dyDescent="0.25"/>
    <row r="388" s="7" customFormat="1" ht="14.25" customHeight="1" x14ac:dyDescent="0.25"/>
    <row r="389" s="7" customFormat="1" ht="14.25" customHeight="1" x14ac:dyDescent="0.25"/>
    <row r="390" s="7" customFormat="1" ht="14.25" customHeight="1" x14ac:dyDescent="0.25"/>
    <row r="391" s="7" customFormat="1" ht="14.25" customHeight="1" x14ac:dyDescent="0.25"/>
    <row r="392" s="7" customFormat="1" ht="14.25" customHeight="1" x14ac:dyDescent="0.25"/>
    <row r="393" s="7" customFormat="1" ht="14.25" customHeight="1" x14ac:dyDescent="0.25"/>
    <row r="394" s="7" customFormat="1" ht="14.25" customHeight="1" x14ac:dyDescent="0.25"/>
    <row r="395" s="7" customFormat="1" ht="14.25" customHeight="1" x14ac:dyDescent="0.25"/>
    <row r="396" s="7" customFormat="1" ht="14.25" customHeight="1" x14ac:dyDescent="0.25"/>
    <row r="397" s="7" customFormat="1" ht="14.25" customHeight="1" x14ac:dyDescent="0.25"/>
    <row r="398" s="7" customFormat="1" ht="14.25" customHeight="1" x14ac:dyDescent="0.25"/>
    <row r="399" s="7" customFormat="1" ht="14.25" customHeight="1" x14ac:dyDescent="0.25"/>
    <row r="400" s="7" customFormat="1" ht="14.25" customHeight="1" x14ac:dyDescent="0.25"/>
    <row r="401" s="7" customFormat="1" ht="14.25" customHeight="1" x14ac:dyDescent="0.25"/>
    <row r="402" s="7" customFormat="1" ht="14.25" customHeight="1" x14ac:dyDescent="0.25"/>
    <row r="403" s="7" customFormat="1" ht="14.25" customHeight="1" x14ac:dyDescent="0.25"/>
    <row r="404" s="7" customFormat="1" ht="14.25" customHeight="1" x14ac:dyDescent="0.25"/>
    <row r="405" s="7" customFormat="1" ht="14.25" customHeight="1" x14ac:dyDescent="0.25"/>
    <row r="406" s="7" customFormat="1" ht="14.25" customHeight="1" x14ac:dyDescent="0.25"/>
    <row r="407" s="7" customFormat="1" ht="14.25" customHeight="1" x14ac:dyDescent="0.25"/>
    <row r="408" s="7" customFormat="1" ht="14.25" customHeight="1" x14ac:dyDescent="0.25"/>
    <row r="409" s="7" customFormat="1" ht="14.25" customHeight="1" x14ac:dyDescent="0.25"/>
    <row r="410" s="7" customFormat="1" ht="14.25" customHeight="1" x14ac:dyDescent="0.25"/>
    <row r="411" s="7" customFormat="1" ht="14.25" customHeight="1" x14ac:dyDescent="0.25"/>
    <row r="412" s="7" customFormat="1" ht="14.25" customHeight="1" x14ac:dyDescent="0.25"/>
    <row r="413" s="7" customFormat="1" ht="14.25" customHeight="1" x14ac:dyDescent="0.25"/>
    <row r="414" s="7" customFormat="1" ht="14.25" customHeight="1" x14ac:dyDescent="0.25"/>
    <row r="415" s="7" customFormat="1" ht="14.25" customHeight="1" x14ac:dyDescent="0.25"/>
    <row r="416" s="7" customFormat="1" ht="14.25" customHeight="1" x14ac:dyDescent="0.25"/>
    <row r="417" s="7" customFormat="1" ht="14.25" customHeight="1" x14ac:dyDescent="0.25"/>
    <row r="418" s="7" customFormat="1" ht="14.25" customHeight="1" x14ac:dyDescent="0.25"/>
    <row r="419" s="7" customFormat="1" ht="14.25" customHeight="1" x14ac:dyDescent="0.25"/>
    <row r="420" s="7" customFormat="1" ht="14.25" customHeight="1" x14ac:dyDescent="0.25"/>
    <row r="421" s="7" customFormat="1" ht="14.25" customHeight="1" x14ac:dyDescent="0.25"/>
    <row r="422" s="7" customFormat="1" ht="14.25" customHeight="1" x14ac:dyDescent="0.25"/>
    <row r="423" s="7" customFormat="1" ht="14.25" customHeight="1" x14ac:dyDescent="0.25"/>
    <row r="424" s="7" customFormat="1" ht="14.25" customHeight="1" x14ac:dyDescent="0.25"/>
    <row r="425" s="7" customFormat="1" ht="14.25" customHeight="1" x14ac:dyDescent="0.25"/>
    <row r="426" s="7" customFormat="1" ht="14.25" customHeight="1" x14ac:dyDescent="0.25"/>
    <row r="427" s="7" customFormat="1" ht="14.25" customHeight="1" x14ac:dyDescent="0.25"/>
    <row r="428" s="7" customFormat="1" ht="14.25" customHeight="1" x14ac:dyDescent="0.25"/>
    <row r="429" s="7" customFormat="1" ht="14.25" customHeight="1" x14ac:dyDescent="0.25"/>
    <row r="430" s="7" customFormat="1" ht="14.25" customHeight="1" x14ac:dyDescent="0.25"/>
    <row r="431" s="7" customFormat="1" ht="14.25" customHeight="1" x14ac:dyDescent="0.25"/>
    <row r="432" s="7" customFormat="1" ht="14.25" customHeight="1" x14ac:dyDescent="0.25"/>
    <row r="433" s="7" customFormat="1" ht="14.25" customHeight="1" x14ac:dyDescent="0.25"/>
    <row r="434" s="7" customFormat="1" ht="14.25" customHeight="1" x14ac:dyDescent="0.25"/>
    <row r="435" s="7" customFormat="1" ht="14.25" customHeight="1" x14ac:dyDescent="0.25"/>
    <row r="436" s="7" customFormat="1" ht="14.25" customHeight="1" x14ac:dyDescent="0.25"/>
    <row r="437" s="7" customFormat="1" ht="14.25" customHeight="1" x14ac:dyDescent="0.25"/>
    <row r="438" s="7" customFormat="1" ht="14.25" customHeight="1" x14ac:dyDescent="0.25"/>
    <row r="439" s="7" customFormat="1" ht="14.25" customHeight="1" x14ac:dyDescent="0.25"/>
    <row r="440" s="7" customFormat="1" ht="14.25" customHeight="1" x14ac:dyDescent="0.25"/>
    <row r="441" s="7" customFormat="1" ht="14.25" customHeight="1" x14ac:dyDescent="0.25"/>
    <row r="442" s="7" customFormat="1" ht="14.25" customHeight="1" x14ac:dyDescent="0.25"/>
    <row r="443" s="7" customFormat="1" ht="14.25" customHeight="1" x14ac:dyDescent="0.25"/>
    <row r="444" s="7" customFormat="1" ht="14.25" customHeight="1" x14ac:dyDescent="0.25"/>
    <row r="445" s="7" customFormat="1" ht="14.25" customHeight="1" x14ac:dyDescent="0.25"/>
    <row r="446" s="7" customFormat="1" ht="14.25" customHeight="1" x14ac:dyDescent="0.25"/>
    <row r="447" s="7" customFormat="1" ht="14.25" customHeight="1" x14ac:dyDescent="0.25"/>
    <row r="448" s="7" customFormat="1" ht="14.25" customHeight="1" x14ac:dyDescent="0.25"/>
    <row r="449" s="7" customFormat="1" ht="14.25" customHeight="1" x14ac:dyDescent="0.25"/>
    <row r="450" s="7" customFormat="1" ht="14.25" customHeight="1" x14ac:dyDescent="0.25"/>
    <row r="451" s="7" customFormat="1" ht="14.25" customHeight="1" x14ac:dyDescent="0.25"/>
    <row r="452" s="7" customFormat="1" ht="14.25" customHeight="1" x14ac:dyDescent="0.25"/>
    <row r="453" s="7" customFormat="1" ht="14.25" customHeight="1" x14ac:dyDescent="0.25"/>
    <row r="454" s="7" customFormat="1" ht="14.25" customHeight="1" x14ac:dyDescent="0.25"/>
    <row r="455" s="7" customFormat="1" ht="14.25" customHeight="1" x14ac:dyDescent="0.25"/>
    <row r="456" s="7" customFormat="1" ht="14.25" customHeight="1" x14ac:dyDescent="0.25"/>
    <row r="457" s="7" customFormat="1" ht="14.25" customHeight="1" x14ac:dyDescent="0.25"/>
    <row r="458" s="7" customFormat="1" ht="14.25" customHeight="1" x14ac:dyDescent="0.25"/>
    <row r="459" s="7" customFormat="1" ht="14.25" customHeight="1" x14ac:dyDescent="0.25"/>
    <row r="460" s="7" customFormat="1" ht="14.25" customHeight="1" x14ac:dyDescent="0.25"/>
    <row r="461" s="7" customFormat="1" ht="14.25" customHeight="1" x14ac:dyDescent="0.25"/>
    <row r="462" s="7" customFormat="1" ht="14.25" customHeight="1" x14ac:dyDescent="0.25"/>
    <row r="463" s="7" customFormat="1" ht="14.25" customHeight="1" x14ac:dyDescent="0.25"/>
    <row r="464" s="7" customFormat="1" ht="14.25" customHeight="1" x14ac:dyDescent="0.25"/>
    <row r="465" s="7" customFormat="1" ht="14.25" customHeight="1" x14ac:dyDescent="0.25"/>
    <row r="466" s="7" customFormat="1" ht="14.25" customHeight="1" x14ac:dyDescent="0.25"/>
    <row r="467" s="7" customFormat="1" ht="14.25" customHeight="1" x14ac:dyDescent="0.25"/>
    <row r="468" s="7" customFormat="1" ht="14.25" customHeight="1" x14ac:dyDescent="0.25"/>
    <row r="469" s="7" customFormat="1" ht="14.25" customHeight="1" x14ac:dyDescent="0.25"/>
    <row r="470" s="7" customFormat="1" ht="14.25" customHeight="1" x14ac:dyDescent="0.25"/>
    <row r="471" s="7" customFormat="1" ht="14.25" customHeight="1" x14ac:dyDescent="0.25"/>
    <row r="472" s="7" customFormat="1" ht="14.25" customHeight="1" x14ac:dyDescent="0.25"/>
    <row r="473" s="7" customFormat="1" ht="14.25" customHeight="1" x14ac:dyDescent="0.25"/>
    <row r="474" s="7" customFormat="1" ht="14.25" customHeight="1" x14ac:dyDescent="0.25"/>
    <row r="475" s="7" customFormat="1" ht="14.25" customHeight="1" x14ac:dyDescent="0.25"/>
    <row r="476" s="7" customFormat="1" ht="14.25" customHeight="1" x14ac:dyDescent="0.25"/>
    <row r="477" s="7" customFormat="1" ht="14.25" customHeight="1" x14ac:dyDescent="0.25"/>
    <row r="478" s="7" customFormat="1" ht="14.25" customHeight="1" x14ac:dyDescent="0.25"/>
    <row r="479" s="7" customFormat="1" ht="14.25" customHeight="1" x14ac:dyDescent="0.25"/>
    <row r="480" s="7" customFormat="1" ht="14.25" customHeight="1" x14ac:dyDescent="0.25"/>
    <row r="481" s="7" customFormat="1" ht="14.25" customHeight="1" x14ac:dyDescent="0.25"/>
    <row r="482" s="7" customFormat="1" ht="14.25" customHeight="1" x14ac:dyDescent="0.25"/>
    <row r="483" s="7" customFormat="1" ht="14.25" customHeight="1" x14ac:dyDescent="0.25"/>
    <row r="484" s="7" customFormat="1" ht="14.25" customHeight="1" x14ac:dyDescent="0.25"/>
    <row r="485" s="7" customFormat="1" ht="14.25" customHeight="1" x14ac:dyDescent="0.25"/>
    <row r="486" s="7" customFormat="1" ht="14.25" customHeight="1" x14ac:dyDescent="0.25"/>
    <row r="487" s="7" customFormat="1" ht="14.25" customHeight="1" x14ac:dyDescent="0.25"/>
    <row r="488" s="7" customFormat="1" ht="14.25" customHeight="1" x14ac:dyDescent="0.25"/>
    <row r="489" s="7" customFormat="1" ht="14.25" customHeight="1" x14ac:dyDescent="0.25"/>
    <row r="490" s="7" customFormat="1" ht="14.25" customHeight="1" x14ac:dyDescent="0.25"/>
    <row r="491" s="7" customFormat="1" ht="14.25" customHeight="1" x14ac:dyDescent="0.25"/>
    <row r="492" s="7" customFormat="1" ht="14.25" customHeight="1" x14ac:dyDescent="0.25"/>
    <row r="493" s="7" customFormat="1" ht="14.25" customHeight="1" x14ac:dyDescent="0.25"/>
    <row r="494" s="7" customFormat="1" ht="14.25" customHeight="1" x14ac:dyDescent="0.25"/>
    <row r="495" s="7" customFormat="1" ht="14.25" customHeight="1" x14ac:dyDescent="0.25"/>
    <row r="496" s="7" customFormat="1" ht="14.25" customHeight="1" x14ac:dyDescent="0.25"/>
    <row r="497" s="7" customFormat="1" ht="14.25" customHeight="1" x14ac:dyDescent="0.25"/>
    <row r="498" s="7" customFormat="1" ht="14.25" customHeight="1" x14ac:dyDescent="0.25"/>
    <row r="499" s="7" customFormat="1" ht="14.25" customHeight="1" x14ac:dyDescent="0.25"/>
    <row r="500" s="7" customFormat="1" ht="14.25" customHeight="1" x14ac:dyDescent="0.25"/>
    <row r="501" s="7" customFormat="1" ht="14.25" customHeight="1" x14ac:dyDescent="0.25"/>
    <row r="502" s="7" customFormat="1" ht="14.25" customHeight="1" x14ac:dyDescent="0.25"/>
    <row r="503" s="7" customFormat="1" ht="14.25" customHeight="1" x14ac:dyDescent="0.25"/>
    <row r="504" s="7" customFormat="1" ht="14.25" customHeight="1" x14ac:dyDescent="0.25"/>
    <row r="505" s="7" customFormat="1" ht="14.25" customHeight="1" x14ac:dyDescent="0.25"/>
    <row r="506" s="7" customFormat="1" ht="14.25" customHeight="1" x14ac:dyDescent="0.25"/>
    <row r="507" s="7" customFormat="1" ht="14.25" customHeight="1" x14ac:dyDescent="0.25"/>
    <row r="508" s="7" customFormat="1" ht="14.25" customHeight="1" x14ac:dyDescent="0.25"/>
    <row r="509" s="7" customFormat="1" ht="14.25" customHeight="1" x14ac:dyDescent="0.25"/>
    <row r="510" s="7" customFormat="1" ht="14.25" customHeight="1" x14ac:dyDescent="0.25"/>
    <row r="511" s="7" customFormat="1" ht="14.25" customHeight="1" x14ac:dyDescent="0.25"/>
    <row r="512" s="7" customFormat="1" ht="14.25" customHeight="1" x14ac:dyDescent="0.25"/>
    <row r="513" s="7" customFormat="1" ht="14.25" customHeight="1" x14ac:dyDescent="0.25"/>
    <row r="514" s="7" customFormat="1" ht="14.25" customHeight="1" x14ac:dyDescent="0.25"/>
    <row r="515" s="7" customFormat="1" ht="14.25" customHeight="1" x14ac:dyDescent="0.25"/>
    <row r="516" s="7" customFormat="1" ht="14.25" customHeight="1" x14ac:dyDescent="0.25"/>
    <row r="517" s="7" customFormat="1" ht="14.25" customHeight="1" x14ac:dyDescent="0.25"/>
    <row r="518" s="7" customFormat="1" ht="14.25" customHeight="1" x14ac:dyDescent="0.25"/>
    <row r="519" s="7" customFormat="1" ht="14.25" customHeight="1" x14ac:dyDescent="0.25"/>
    <row r="520" s="7" customFormat="1" ht="14.25" customHeight="1" x14ac:dyDescent="0.25"/>
    <row r="521" s="7" customFormat="1" ht="14.25" customHeight="1" x14ac:dyDescent="0.25"/>
    <row r="522" s="7" customFormat="1" ht="14.25" customHeight="1" x14ac:dyDescent="0.25"/>
    <row r="523" s="7" customFormat="1" ht="14.25" customHeight="1" x14ac:dyDescent="0.25"/>
    <row r="524" s="7" customFormat="1" ht="14.25" customHeight="1" x14ac:dyDescent="0.25"/>
    <row r="525" s="7" customFormat="1" ht="14.25" customHeight="1" x14ac:dyDescent="0.25"/>
    <row r="526" s="7" customFormat="1" ht="14.25" customHeight="1" x14ac:dyDescent="0.25"/>
    <row r="527" s="7" customFormat="1" ht="14.25" customHeight="1" x14ac:dyDescent="0.25"/>
    <row r="528" s="7" customFormat="1" ht="14.25" customHeight="1" x14ac:dyDescent="0.25"/>
    <row r="529" s="7" customFormat="1" ht="14.25" customHeight="1" x14ac:dyDescent="0.25"/>
    <row r="530" s="7" customFormat="1" ht="14.25" customHeight="1" x14ac:dyDescent="0.25"/>
    <row r="531" s="7" customFormat="1" ht="14.25" customHeight="1" x14ac:dyDescent="0.25"/>
    <row r="532" s="7" customFormat="1" ht="14.25" customHeight="1" x14ac:dyDescent="0.25"/>
    <row r="533" s="7" customFormat="1" ht="14.25" customHeight="1" x14ac:dyDescent="0.25"/>
    <row r="534" s="7" customFormat="1" ht="14.25" customHeight="1" x14ac:dyDescent="0.25"/>
    <row r="535" s="7" customFormat="1" ht="14.25" customHeight="1" x14ac:dyDescent="0.25"/>
    <row r="536" s="7" customFormat="1" ht="14.25" customHeight="1" x14ac:dyDescent="0.25"/>
    <row r="537" s="7" customFormat="1" ht="14.25" customHeight="1" x14ac:dyDescent="0.25"/>
    <row r="538" s="7" customFormat="1" ht="14.25" customHeight="1" x14ac:dyDescent="0.25"/>
    <row r="539" s="7" customFormat="1" ht="14.25" customHeight="1" x14ac:dyDescent="0.25"/>
    <row r="540" s="7" customFormat="1" ht="14.25" customHeight="1" x14ac:dyDescent="0.25"/>
    <row r="541" s="7" customFormat="1" ht="14.25" customHeight="1" x14ac:dyDescent="0.25"/>
    <row r="542" s="7" customFormat="1" ht="14.25" customHeight="1" x14ac:dyDescent="0.25"/>
    <row r="543" s="7" customFormat="1" ht="14.25" customHeight="1" x14ac:dyDescent="0.25"/>
    <row r="544" s="7" customFormat="1" ht="14.25" customHeight="1" x14ac:dyDescent="0.25"/>
    <row r="545" s="7" customFormat="1" ht="14.25" customHeight="1" x14ac:dyDescent="0.25"/>
    <row r="546" s="7" customFormat="1" ht="14.25" customHeight="1" x14ac:dyDescent="0.25"/>
    <row r="547" s="7" customFormat="1" ht="14.25" customHeight="1" x14ac:dyDescent="0.25"/>
    <row r="548" s="7" customFormat="1" ht="14.25" customHeight="1" x14ac:dyDescent="0.25"/>
    <row r="549" s="7" customFormat="1" ht="14.25" customHeight="1" x14ac:dyDescent="0.25"/>
    <row r="550" s="7" customFormat="1" ht="14.25" customHeight="1" x14ac:dyDescent="0.25"/>
    <row r="551" s="7" customFormat="1" ht="14.25" customHeight="1" x14ac:dyDescent="0.25"/>
    <row r="552" s="7" customFormat="1" ht="14.25" customHeight="1" x14ac:dyDescent="0.25"/>
    <row r="553" s="7" customFormat="1" ht="14.25" customHeight="1" x14ac:dyDescent="0.25"/>
    <row r="554" s="7" customFormat="1" ht="14.25" customHeight="1" x14ac:dyDescent="0.25"/>
    <row r="555" s="7" customFormat="1" ht="14.25" customHeight="1" x14ac:dyDescent="0.25"/>
    <row r="556" s="7" customFormat="1" ht="14.25" customHeight="1" x14ac:dyDescent="0.25"/>
    <row r="557" s="7" customFormat="1" ht="14.25" customHeight="1" x14ac:dyDescent="0.25"/>
    <row r="558" s="7" customFormat="1" ht="14.25" customHeight="1" x14ac:dyDescent="0.25"/>
    <row r="559" s="7" customFormat="1" ht="14.25" customHeight="1" x14ac:dyDescent="0.25"/>
    <row r="560" s="7" customFormat="1" ht="14.25" customHeight="1" x14ac:dyDescent="0.25"/>
    <row r="561" s="7" customFormat="1" ht="14.25" customHeight="1" x14ac:dyDescent="0.25"/>
    <row r="562" s="7" customFormat="1" ht="14.25" customHeight="1" x14ac:dyDescent="0.25"/>
    <row r="563" s="7" customFormat="1" ht="14.25" customHeight="1" x14ac:dyDescent="0.25"/>
    <row r="564" s="7" customFormat="1" ht="14.25" customHeight="1" x14ac:dyDescent="0.25"/>
    <row r="565" s="7" customFormat="1" ht="14.25" customHeight="1" x14ac:dyDescent="0.25"/>
    <row r="566" s="7" customFormat="1" ht="14.25" customHeight="1" x14ac:dyDescent="0.25"/>
    <row r="567" s="7" customFormat="1" ht="14.25" customHeight="1" x14ac:dyDescent="0.25"/>
    <row r="568" s="7" customFormat="1" ht="14.25" customHeight="1" x14ac:dyDescent="0.25"/>
    <row r="569" s="7" customFormat="1" ht="14.25" customHeight="1" x14ac:dyDescent="0.25"/>
    <row r="570" s="7" customFormat="1" ht="14.25" customHeight="1" x14ac:dyDescent="0.25"/>
    <row r="571" s="7" customFormat="1" ht="14.25" customHeight="1" x14ac:dyDescent="0.25"/>
    <row r="572" s="7" customFormat="1" ht="14.25" customHeight="1" x14ac:dyDescent="0.25"/>
    <row r="573" s="7" customFormat="1" ht="14.25" customHeight="1" x14ac:dyDescent="0.25"/>
    <row r="574" s="7" customFormat="1" ht="14.25" customHeight="1" x14ac:dyDescent="0.25"/>
    <row r="575" s="7" customFormat="1" ht="14.25" customHeight="1" x14ac:dyDescent="0.25"/>
    <row r="576" s="7" customFormat="1" ht="14.25" customHeight="1" x14ac:dyDescent="0.25"/>
    <row r="577" s="7" customFormat="1" ht="14.25" customHeight="1" x14ac:dyDescent="0.25"/>
    <row r="578" s="7" customFormat="1" ht="14.25" customHeight="1" x14ac:dyDescent="0.25"/>
    <row r="579" s="7" customFormat="1" ht="14.25" customHeight="1" x14ac:dyDescent="0.25"/>
    <row r="580" s="7" customFormat="1" ht="14.25" customHeight="1" x14ac:dyDescent="0.25"/>
    <row r="581" s="7" customFormat="1" ht="14.25" customHeight="1" x14ac:dyDescent="0.25"/>
    <row r="582" s="7" customFormat="1" ht="14.25" customHeight="1" x14ac:dyDescent="0.25"/>
    <row r="583" s="7" customFormat="1" ht="14.25" customHeight="1" x14ac:dyDescent="0.25"/>
    <row r="584" s="7" customFormat="1" ht="14.25" customHeight="1" x14ac:dyDescent="0.25"/>
    <row r="585" s="7" customFormat="1" ht="14.25" customHeight="1" x14ac:dyDescent="0.25"/>
    <row r="586" s="7" customFormat="1" ht="14.25" customHeight="1" x14ac:dyDescent="0.25"/>
    <row r="587" s="7" customFormat="1" ht="14.25" customHeight="1" x14ac:dyDescent="0.25"/>
    <row r="588" s="7" customFormat="1" ht="14.25" customHeight="1" x14ac:dyDescent="0.25"/>
    <row r="589" s="7" customFormat="1" ht="14.25" customHeight="1" x14ac:dyDescent="0.25"/>
    <row r="590" s="7" customFormat="1" ht="14.25" customHeight="1" x14ac:dyDescent="0.25"/>
    <row r="591" s="7" customFormat="1" ht="14.25" customHeight="1" x14ac:dyDescent="0.25"/>
    <row r="592" s="7" customFormat="1" ht="14.25" customHeight="1" x14ac:dyDescent="0.25"/>
    <row r="593" s="7" customFormat="1" ht="14.25" customHeight="1" x14ac:dyDescent="0.25"/>
    <row r="594" s="7" customFormat="1" ht="14.25" customHeight="1" x14ac:dyDescent="0.25"/>
    <row r="595" s="7" customFormat="1" ht="14.25" customHeight="1" x14ac:dyDescent="0.25"/>
    <row r="596" s="7" customFormat="1" ht="14.25" customHeight="1" x14ac:dyDescent="0.25"/>
    <row r="597" s="7" customFormat="1" ht="14.25" customHeight="1" x14ac:dyDescent="0.25"/>
    <row r="598" s="7" customFormat="1" ht="14.25" customHeight="1" x14ac:dyDescent="0.25"/>
    <row r="599" s="7" customFormat="1" ht="14.25" customHeight="1" x14ac:dyDescent="0.25"/>
    <row r="600" s="7" customFormat="1" ht="14.25" customHeight="1" x14ac:dyDescent="0.25"/>
    <row r="601" s="7" customFormat="1" ht="14.25" customHeight="1" x14ac:dyDescent="0.25"/>
    <row r="602" s="7" customFormat="1" ht="14.25" customHeight="1" x14ac:dyDescent="0.25"/>
    <row r="603" s="7" customFormat="1" ht="14.25" customHeight="1" x14ac:dyDescent="0.25"/>
    <row r="604" s="7" customFormat="1" ht="14.25" customHeight="1" x14ac:dyDescent="0.25"/>
    <row r="605" s="7" customFormat="1" ht="14.25" customHeight="1" x14ac:dyDescent="0.25"/>
    <row r="606" s="7" customFormat="1" ht="14.25" customHeight="1" x14ac:dyDescent="0.25"/>
    <row r="607" s="7" customFormat="1" ht="14.25" customHeight="1" x14ac:dyDescent="0.25"/>
    <row r="608" s="7" customFormat="1" ht="14.25" customHeight="1" x14ac:dyDescent="0.25"/>
    <row r="609" s="7" customFormat="1" ht="14.25" customHeight="1" x14ac:dyDescent="0.25"/>
    <row r="610" s="7" customFormat="1" ht="14.25" customHeight="1" x14ac:dyDescent="0.25"/>
    <row r="611" s="7" customFormat="1" ht="14.25" customHeight="1" x14ac:dyDescent="0.25"/>
    <row r="612" s="7" customFormat="1" ht="14.25" customHeight="1" x14ac:dyDescent="0.25"/>
    <row r="613" s="7" customFormat="1" ht="14.25" customHeight="1" x14ac:dyDescent="0.25"/>
    <row r="614" s="7" customFormat="1" ht="14.25" customHeight="1" x14ac:dyDescent="0.25"/>
    <row r="615" s="7" customFormat="1" ht="14.25" customHeight="1" x14ac:dyDescent="0.25"/>
    <row r="616" s="7" customFormat="1" ht="14.25" customHeight="1" x14ac:dyDescent="0.25"/>
    <row r="617" s="7" customFormat="1" ht="14.25" customHeight="1" x14ac:dyDescent="0.25"/>
    <row r="618" s="7" customFormat="1" ht="14.25" customHeight="1" x14ac:dyDescent="0.25"/>
    <row r="619" s="7" customFormat="1" ht="14.25" customHeight="1" x14ac:dyDescent="0.25"/>
    <row r="620" s="7" customFormat="1" ht="14.25" customHeight="1" x14ac:dyDescent="0.25"/>
    <row r="621" s="7" customFormat="1" ht="14.25" customHeight="1" x14ac:dyDescent="0.25"/>
    <row r="622" s="7" customFormat="1" ht="14.25" customHeight="1" x14ac:dyDescent="0.25"/>
    <row r="623" s="7" customFormat="1" ht="14.25" customHeight="1" x14ac:dyDescent="0.25"/>
    <row r="624" s="7" customFormat="1" ht="14.25" customHeight="1" x14ac:dyDescent="0.25"/>
    <row r="625" s="7" customFormat="1" ht="14.25" customHeight="1" x14ac:dyDescent="0.25"/>
    <row r="626" s="7" customFormat="1" ht="14.25" customHeight="1" x14ac:dyDescent="0.25"/>
    <row r="627" s="7" customFormat="1" ht="14.25" customHeight="1" x14ac:dyDescent="0.25"/>
    <row r="628" s="7" customFormat="1" ht="14.25" customHeight="1" x14ac:dyDescent="0.25"/>
    <row r="629" s="7" customFormat="1" ht="14.25" customHeight="1" x14ac:dyDescent="0.25"/>
    <row r="630" s="7" customFormat="1" ht="14.25" customHeight="1" x14ac:dyDescent="0.25"/>
    <row r="631" s="7" customFormat="1" ht="14.25" customHeight="1" x14ac:dyDescent="0.25"/>
    <row r="632" s="7" customFormat="1" ht="14.25" customHeight="1" x14ac:dyDescent="0.25"/>
    <row r="633" s="7" customFormat="1" ht="14.25" customHeight="1" x14ac:dyDescent="0.25"/>
    <row r="634" s="7" customFormat="1" ht="14.25" customHeight="1" x14ac:dyDescent="0.25"/>
    <row r="635" s="7" customFormat="1" ht="14.25" customHeight="1" x14ac:dyDescent="0.25"/>
    <row r="636" s="7" customFormat="1" ht="14.25" customHeight="1" x14ac:dyDescent="0.25"/>
    <row r="637" s="7" customFormat="1" ht="14.25" customHeight="1" x14ac:dyDescent="0.25"/>
    <row r="638" s="7" customFormat="1" ht="14.25" customHeight="1" x14ac:dyDescent="0.25"/>
    <row r="639" s="7" customFormat="1" ht="14.25" customHeight="1" x14ac:dyDescent="0.25"/>
    <row r="640" s="7" customFormat="1" ht="14.25" customHeight="1" x14ac:dyDescent="0.25"/>
    <row r="641" s="7" customFormat="1" ht="14.25" customHeight="1" x14ac:dyDescent="0.25"/>
    <row r="642" s="7" customFormat="1" ht="14.25" customHeight="1" x14ac:dyDescent="0.25"/>
    <row r="643" s="7" customFormat="1" ht="14.25" customHeight="1" x14ac:dyDescent="0.25"/>
    <row r="644" s="7" customFormat="1" ht="14.25" customHeight="1" x14ac:dyDescent="0.25"/>
    <row r="645" s="7" customFormat="1" ht="14.25" customHeight="1" x14ac:dyDescent="0.25"/>
    <row r="646" s="7" customFormat="1" ht="14.25" customHeight="1" x14ac:dyDescent="0.25"/>
    <row r="647" s="7" customFormat="1" ht="14.25" customHeight="1" x14ac:dyDescent="0.25"/>
    <row r="648" s="7" customFormat="1" ht="14.25" customHeight="1" x14ac:dyDescent="0.25"/>
    <row r="649" s="7" customFormat="1" ht="14.25" customHeight="1" x14ac:dyDescent="0.25"/>
    <row r="650" s="7" customFormat="1" ht="14.25" customHeight="1" x14ac:dyDescent="0.25"/>
    <row r="651" s="7" customFormat="1" ht="14.25" customHeight="1" x14ac:dyDescent="0.25"/>
    <row r="652" s="7" customFormat="1" ht="14.25" customHeight="1" x14ac:dyDescent="0.25"/>
    <row r="653" s="7" customFormat="1" ht="14.25" customHeight="1" x14ac:dyDescent="0.25"/>
    <row r="654" s="7" customFormat="1" ht="14.25" customHeight="1" x14ac:dyDescent="0.25"/>
    <row r="655" s="7" customFormat="1" ht="14.25" customHeight="1" x14ac:dyDescent="0.25"/>
    <row r="656" s="7" customFormat="1" ht="14.25" customHeight="1" x14ac:dyDescent="0.25"/>
    <row r="657" s="7" customFormat="1" ht="14.25" customHeight="1" x14ac:dyDescent="0.25"/>
    <row r="658" s="7" customFormat="1" ht="14.25" customHeight="1" x14ac:dyDescent="0.25"/>
    <row r="659" s="7" customFormat="1" ht="14.25" customHeight="1" x14ac:dyDescent="0.25"/>
    <row r="660" s="7" customFormat="1" ht="14.25" customHeight="1" x14ac:dyDescent="0.25"/>
    <row r="661" s="7" customFormat="1" ht="14.25" customHeight="1" x14ac:dyDescent="0.25"/>
    <row r="662" s="7" customFormat="1" ht="14.25" customHeight="1" x14ac:dyDescent="0.25"/>
    <row r="663" s="7" customFormat="1" ht="14.25" customHeight="1" x14ac:dyDescent="0.25"/>
    <row r="664" s="7" customFormat="1" ht="14.25" customHeight="1" x14ac:dyDescent="0.25"/>
    <row r="665" s="7" customFormat="1" ht="14.25" customHeight="1" x14ac:dyDescent="0.25"/>
    <row r="666" s="7" customFormat="1" ht="14.25" customHeight="1" x14ac:dyDescent="0.25"/>
    <row r="667" s="7" customFormat="1" ht="14.25" customHeight="1" x14ac:dyDescent="0.25"/>
    <row r="668" s="7" customFormat="1" ht="14.25" customHeight="1" x14ac:dyDescent="0.25"/>
    <row r="669" s="7" customFormat="1" ht="14.25" customHeight="1" x14ac:dyDescent="0.25"/>
    <row r="670" s="7" customFormat="1" ht="14.25" customHeight="1" x14ac:dyDescent="0.25"/>
    <row r="671" s="7" customFormat="1" ht="14.25" customHeight="1" x14ac:dyDescent="0.25"/>
    <row r="672" s="7" customFormat="1" ht="14.25" customHeight="1" x14ac:dyDescent="0.25"/>
    <row r="673" s="7" customFormat="1" ht="14.25" customHeight="1" x14ac:dyDescent="0.25"/>
    <row r="674" s="7" customFormat="1" ht="14.25" customHeight="1" x14ac:dyDescent="0.25"/>
    <row r="675" s="7" customFormat="1" ht="14.25" customHeight="1" x14ac:dyDescent="0.25"/>
    <row r="676" s="7" customFormat="1" ht="14.25" customHeight="1" x14ac:dyDescent="0.25"/>
    <row r="677" s="7" customFormat="1" ht="14.25" customHeight="1" x14ac:dyDescent="0.25"/>
    <row r="678" s="7" customFormat="1" ht="14.25" customHeight="1" x14ac:dyDescent="0.25"/>
    <row r="679" s="7" customFormat="1" ht="14.25" customHeight="1" x14ac:dyDescent="0.25"/>
    <row r="680" s="7" customFormat="1" ht="14.25" customHeight="1" x14ac:dyDescent="0.25"/>
    <row r="681" s="7" customFormat="1" ht="14.25" customHeight="1" x14ac:dyDescent="0.25"/>
    <row r="682" s="7" customFormat="1" ht="14.25" customHeight="1" x14ac:dyDescent="0.25"/>
    <row r="683" s="7" customFormat="1" ht="14.25" customHeight="1" x14ac:dyDescent="0.25"/>
    <row r="684" s="7" customFormat="1" ht="14.25" customHeight="1" x14ac:dyDescent="0.25"/>
    <row r="685" s="7" customFormat="1" ht="14.25" customHeight="1" x14ac:dyDescent="0.25"/>
    <row r="686" s="7" customFormat="1" ht="14.25" customHeight="1" x14ac:dyDescent="0.25"/>
    <row r="687" s="7" customFormat="1" ht="14.25" customHeight="1" x14ac:dyDescent="0.25"/>
    <row r="688" s="7" customFormat="1" ht="14.25" customHeight="1" x14ac:dyDescent="0.25"/>
    <row r="689" s="7" customFormat="1" ht="14.25" customHeight="1" x14ac:dyDescent="0.25"/>
    <row r="690" s="7" customFormat="1" ht="14.25" customHeight="1" x14ac:dyDescent="0.25"/>
    <row r="691" s="7" customFormat="1" ht="14.25" customHeight="1" x14ac:dyDescent="0.25"/>
    <row r="692" s="7" customFormat="1" ht="14.25" customHeight="1" x14ac:dyDescent="0.25"/>
    <row r="693" s="7" customFormat="1" ht="14.25" customHeight="1" x14ac:dyDescent="0.25"/>
    <row r="694" s="7" customFormat="1" ht="14.25" customHeight="1" x14ac:dyDescent="0.25"/>
    <row r="695" s="7" customFormat="1" ht="14.25" customHeight="1" x14ac:dyDescent="0.25"/>
    <row r="696" s="7" customFormat="1" ht="14.25" customHeight="1" x14ac:dyDescent="0.25"/>
    <row r="697" s="7" customFormat="1" ht="14.25" customHeight="1" x14ac:dyDescent="0.25"/>
    <row r="698" s="7" customFormat="1" ht="14.25" customHeight="1" x14ac:dyDescent="0.25"/>
    <row r="699" s="7" customFormat="1" ht="14.25" customHeight="1" x14ac:dyDescent="0.25"/>
    <row r="700" s="7" customFormat="1" ht="14.25" customHeight="1" x14ac:dyDescent="0.25"/>
    <row r="701" s="7" customFormat="1" ht="14.25" customHeight="1" x14ac:dyDescent="0.25"/>
    <row r="702" s="7" customFormat="1" ht="14.25" customHeight="1" x14ac:dyDescent="0.25"/>
    <row r="703" s="7" customFormat="1" ht="14.25" customHeight="1" x14ac:dyDescent="0.25"/>
    <row r="704" s="7" customFormat="1" ht="14.25" customHeight="1" x14ac:dyDescent="0.25"/>
    <row r="705" s="7" customFormat="1" ht="14.25" customHeight="1" x14ac:dyDescent="0.25"/>
    <row r="706" s="7" customFormat="1" ht="14.25" customHeight="1" x14ac:dyDescent="0.25"/>
    <row r="707" s="7" customFormat="1" ht="14.25" customHeight="1" x14ac:dyDescent="0.25"/>
    <row r="708" s="7" customFormat="1" ht="14.25" customHeight="1" x14ac:dyDescent="0.25"/>
    <row r="709" s="7" customFormat="1" ht="14.25" customHeight="1" x14ac:dyDescent="0.25"/>
    <row r="710" s="7" customFormat="1" ht="14.25" customHeight="1" x14ac:dyDescent="0.25"/>
    <row r="711" s="7" customFormat="1" ht="14.25" customHeight="1" x14ac:dyDescent="0.25"/>
    <row r="712" s="7" customFormat="1" ht="14.25" customHeight="1" x14ac:dyDescent="0.25"/>
    <row r="713" s="7" customFormat="1" ht="14.25" customHeight="1" x14ac:dyDescent="0.25"/>
    <row r="714" s="7" customFormat="1" ht="14.25" customHeight="1" x14ac:dyDescent="0.25"/>
    <row r="715" s="7" customFormat="1" ht="14.25" customHeight="1" x14ac:dyDescent="0.25"/>
    <row r="716" s="7" customFormat="1" ht="14.25" customHeight="1" x14ac:dyDescent="0.25"/>
    <row r="717" s="7" customFormat="1" ht="14.25" customHeight="1" x14ac:dyDescent="0.25"/>
    <row r="718" s="7" customFormat="1" ht="14.25" customHeight="1" x14ac:dyDescent="0.25"/>
    <row r="719" s="7" customFormat="1" ht="14.25" customHeight="1" x14ac:dyDescent="0.25"/>
    <row r="720" s="7" customFormat="1" ht="14.25" customHeight="1" x14ac:dyDescent="0.25"/>
    <row r="721" s="7" customFormat="1" ht="14.25" customHeight="1" x14ac:dyDescent="0.25"/>
    <row r="722" s="7" customFormat="1" ht="14.25" customHeight="1" x14ac:dyDescent="0.25"/>
    <row r="723" s="7" customFormat="1" ht="14.25" customHeight="1" x14ac:dyDescent="0.25"/>
    <row r="724" s="7" customFormat="1" ht="14.25" customHeight="1" x14ac:dyDescent="0.25"/>
    <row r="725" s="7" customFormat="1" ht="14.25" customHeight="1" x14ac:dyDescent="0.25"/>
    <row r="726" s="7" customFormat="1" ht="14.25" customHeight="1" x14ac:dyDescent="0.25"/>
    <row r="727" s="7" customFormat="1" ht="14.25" customHeight="1" x14ac:dyDescent="0.25"/>
    <row r="728" s="7" customFormat="1" ht="14.25" customHeight="1" x14ac:dyDescent="0.25"/>
    <row r="729" s="7" customFormat="1" ht="14.25" customHeight="1" x14ac:dyDescent="0.25"/>
    <row r="730" s="7" customFormat="1" ht="14.25" customHeight="1" x14ac:dyDescent="0.25"/>
    <row r="731" s="7" customFormat="1" ht="14.25" customHeight="1" x14ac:dyDescent="0.25"/>
    <row r="732" s="7" customFormat="1" ht="14.25" customHeight="1" x14ac:dyDescent="0.25"/>
    <row r="733" s="7" customFormat="1" ht="14.25" customHeight="1" x14ac:dyDescent="0.25"/>
    <row r="734" s="7" customFormat="1" ht="14.25" customHeight="1" x14ac:dyDescent="0.25"/>
    <row r="735" s="7" customFormat="1" ht="14.25" customHeight="1" x14ac:dyDescent="0.25"/>
    <row r="736" s="7" customFormat="1" ht="14.25" customHeight="1" x14ac:dyDescent="0.25"/>
    <row r="737" s="7" customFormat="1" ht="14.25" customHeight="1" x14ac:dyDescent="0.25"/>
    <row r="738" s="7" customFormat="1" ht="14.25" customHeight="1" x14ac:dyDescent="0.25"/>
    <row r="739" s="7" customFormat="1" ht="14.25" customHeight="1" x14ac:dyDescent="0.25"/>
    <row r="740" s="7" customFormat="1" ht="14.25" customHeight="1" x14ac:dyDescent="0.25"/>
    <row r="741" s="7" customFormat="1" ht="14.25" customHeight="1" x14ac:dyDescent="0.25"/>
    <row r="742" s="7" customFormat="1" ht="14.25" customHeight="1" x14ac:dyDescent="0.25"/>
    <row r="743" s="7" customFormat="1" ht="14.25" customHeight="1" x14ac:dyDescent="0.25"/>
    <row r="744" s="7" customFormat="1" ht="14.25" customHeight="1" x14ac:dyDescent="0.25"/>
    <row r="745" s="7" customFormat="1" ht="14.25" customHeight="1" x14ac:dyDescent="0.25"/>
    <row r="746" s="7" customFormat="1" ht="14.25" customHeight="1" x14ac:dyDescent="0.25"/>
    <row r="747" s="7" customFormat="1" ht="14.25" customHeight="1" x14ac:dyDescent="0.25"/>
    <row r="748" s="7" customFormat="1" ht="14.25" customHeight="1" x14ac:dyDescent="0.25"/>
    <row r="749" s="7" customFormat="1" ht="14.25" customHeight="1" x14ac:dyDescent="0.25"/>
    <row r="750" s="7" customFormat="1" ht="14.25" customHeight="1" x14ac:dyDescent="0.25"/>
    <row r="751" s="7" customFormat="1" ht="14.25" customHeight="1" x14ac:dyDescent="0.25"/>
    <row r="752" s="7" customFormat="1" ht="14.25" customHeight="1" x14ac:dyDescent="0.25"/>
    <row r="753" s="7" customFormat="1" ht="14.25" customHeight="1" x14ac:dyDescent="0.25"/>
    <row r="754" s="7" customFormat="1" ht="14.25" customHeight="1" x14ac:dyDescent="0.25"/>
    <row r="755" s="7" customFormat="1" ht="14.25" customHeight="1" x14ac:dyDescent="0.25"/>
    <row r="756" s="7" customFormat="1" ht="14.25" customHeight="1" x14ac:dyDescent="0.25"/>
    <row r="757" s="7" customFormat="1" ht="14.25" customHeight="1" x14ac:dyDescent="0.25"/>
    <row r="758" s="7" customFormat="1" ht="14.25" customHeight="1" x14ac:dyDescent="0.25"/>
    <row r="759" s="7" customFormat="1" ht="14.25" customHeight="1" x14ac:dyDescent="0.25"/>
    <row r="760" s="7" customFormat="1" ht="14.25" customHeight="1" x14ac:dyDescent="0.25"/>
    <row r="761" s="7" customFormat="1" ht="14.25" customHeight="1" x14ac:dyDescent="0.25"/>
    <row r="762" s="7" customFormat="1" ht="14.25" customHeight="1" x14ac:dyDescent="0.25"/>
    <row r="763" s="7" customFormat="1" ht="14.25" customHeight="1" x14ac:dyDescent="0.25"/>
    <row r="764" s="7" customFormat="1" ht="14.25" customHeight="1" x14ac:dyDescent="0.25"/>
    <row r="765" s="7" customFormat="1" ht="14.25" customHeight="1" x14ac:dyDescent="0.25"/>
    <row r="766" s="7" customFormat="1" ht="14.25" customHeight="1" x14ac:dyDescent="0.25"/>
    <row r="767" s="7" customFormat="1" ht="14.25" customHeight="1" x14ac:dyDescent="0.25"/>
    <row r="768" s="7" customFormat="1" ht="14.25" customHeight="1" x14ac:dyDescent="0.25"/>
    <row r="769" s="7" customFormat="1" ht="14.25" customHeight="1" x14ac:dyDescent="0.25"/>
    <row r="770" s="7" customFormat="1" ht="14.25" customHeight="1" x14ac:dyDescent="0.25"/>
    <row r="771" s="7" customFormat="1" ht="14.25" customHeight="1" x14ac:dyDescent="0.25"/>
    <row r="772" s="7" customFormat="1" ht="14.25" customHeight="1" x14ac:dyDescent="0.25"/>
    <row r="773" s="7" customFormat="1" ht="14.25" customHeight="1" x14ac:dyDescent="0.25"/>
    <row r="774" s="7" customFormat="1" ht="14.25" customHeight="1" x14ac:dyDescent="0.25"/>
    <row r="775" s="7" customFormat="1" ht="14.25" customHeight="1" x14ac:dyDescent="0.25"/>
    <row r="776" s="7" customFormat="1" ht="14.25" customHeight="1" x14ac:dyDescent="0.25"/>
    <row r="777" s="7" customFormat="1" ht="14.25" customHeight="1" x14ac:dyDescent="0.25"/>
    <row r="778" s="7" customFormat="1" ht="14.25" customHeight="1" x14ac:dyDescent="0.25"/>
    <row r="779" s="7" customFormat="1" ht="14.25" customHeight="1" x14ac:dyDescent="0.25"/>
    <row r="780" s="7" customFormat="1" ht="14.25" customHeight="1" x14ac:dyDescent="0.25"/>
    <row r="781" s="7" customFormat="1" ht="14.25" customHeight="1" x14ac:dyDescent="0.25"/>
    <row r="782" s="7" customFormat="1" ht="14.25" customHeight="1" x14ac:dyDescent="0.25"/>
    <row r="783" s="7" customFormat="1" ht="14.25" customHeight="1" x14ac:dyDescent="0.25"/>
    <row r="784" s="7" customFormat="1" ht="14.25" customHeight="1" x14ac:dyDescent="0.25"/>
    <row r="785" s="7" customFormat="1" ht="14.25" customHeight="1" x14ac:dyDescent="0.25"/>
    <row r="786" s="7" customFormat="1" ht="14.25" customHeight="1" x14ac:dyDescent="0.25"/>
    <row r="787" s="7" customFormat="1" ht="14.25" customHeight="1" x14ac:dyDescent="0.25"/>
    <row r="788" s="7" customFormat="1" ht="14.25" customHeight="1" x14ac:dyDescent="0.25"/>
    <row r="789" s="7" customFormat="1" ht="14.25" customHeight="1" x14ac:dyDescent="0.25"/>
    <row r="790" s="7" customFormat="1" ht="14.25" customHeight="1" x14ac:dyDescent="0.25"/>
    <row r="791" s="7" customFormat="1" ht="14.25" customHeight="1" x14ac:dyDescent="0.25"/>
    <row r="792" s="7" customFormat="1" ht="14.25" customHeight="1" x14ac:dyDescent="0.25"/>
    <row r="793" s="7" customFormat="1" ht="14.25" customHeight="1" x14ac:dyDescent="0.25"/>
    <row r="794" s="7" customFormat="1" ht="14.25" customHeight="1" x14ac:dyDescent="0.25"/>
    <row r="795" s="7" customFormat="1" ht="14.25" customHeight="1" x14ac:dyDescent="0.25"/>
    <row r="796" s="7" customFormat="1" ht="14.25" customHeight="1" x14ac:dyDescent="0.25"/>
    <row r="797" s="7" customFormat="1" ht="14.25" customHeight="1" x14ac:dyDescent="0.25"/>
    <row r="798" s="7" customFormat="1" ht="14.25" customHeight="1" x14ac:dyDescent="0.25"/>
    <row r="799" s="7" customFormat="1" ht="14.25" customHeight="1" x14ac:dyDescent="0.25"/>
    <row r="800" s="7" customFormat="1" ht="14.25" customHeight="1" x14ac:dyDescent="0.25"/>
    <row r="801" s="7" customFormat="1" ht="14.25" customHeight="1" x14ac:dyDescent="0.25"/>
    <row r="802" s="7" customFormat="1" ht="14.25" customHeight="1" x14ac:dyDescent="0.25"/>
    <row r="803" s="7" customFormat="1" ht="14.25" customHeight="1" x14ac:dyDescent="0.25"/>
    <row r="804" s="7" customFormat="1" ht="14.25" customHeight="1" x14ac:dyDescent="0.25"/>
    <row r="805" s="7" customFormat="1" ht="14.25" customHeight="1" x14ac:dyDescent="0.25"/>
    <row r="806" s="7" customFormat="1" ht="14.25" customHeight="1" x14ac:dyDescent="0.25"/>
    <row r="807" s="7" customFormat="1" ht="14.25" customHeight="1" x14ac:dyDescent="0.25"/>
    <row r="808" s="7" customFormat="1" ht="14.25" customHeight="1" x14ac:dyDescent="0.25"/>
    <row r="809" s="7" customFormat="1" ht="14.25" customHeight="1" x14ac:dyDescent="0.25"/>
    <row r="810" s="7" customFormat="1" ht="14.25" customHeight="1" x14ac:dyDescent="0.25"/>
    <row r="811" s="7" customFormat="1" ht="14.25" customHeight="1" x14ac:dyDescent="0.25"/>
    <row r="812" s="7" customFormat="1" ht="14.25" customHeight="1" x14ac:dyDescent="0.25"/>
    <row r="813" s="7" customFormat="1" ht="14.25" customHeight="1" x14ac:dyDescent="0.25"/>
    <row r="814" s="7" customFormat="1" ht="14.25" customHeight="1" x14ac:dyDescent="0.25"/>
    <row r="815" s="7" customFormat="1" ht="14.25" customHeight="1" x14ac:dyDescent="0.25"/>
    <row r="816" s="7" customFormat="1" ht="14.25" customHeight="1" x14ac:dyDescent="0.25"/>
    <row r="817" s="7" customFormat="1" ht="14.25" customHeight="1" x14ac:dyDescent="0.25"/>
    <row r="818" s="7" customFormat="1" ht="14.25" customHeight="1" x14ac:dyDescent="0.25"/>
    <row r="819" s="7" customFormat="1" ht="14.25" customHeight="1" x14ac:dyDescent="0.25"/>
    <row r="820" s="7" customFormat="1" ht="14.25" customHeight="1" x14ac:dyDescent="0.25"/>
    <row r="821" s="7" customFormat="1" ht="14.25" customHeight="1" x14ac:dyDescent="0.25"/>
    <row r="822" s="7" customFormat="1" ht="14.25" customHeight="1" x14ac:dyDescent="0.25"/>
    <row r="823" s="7" customFormat="1" ht="14.25" customHeight="1" x14ac:dyDescent="0.25"/>
    <row r="824" s="7" customFormat="1" ht="14.25" customHeight="1" x14ac:dyDescent="0.25"/>
    <row r="825" s="7" customFormat="1" ht="14.25" customHeight="1" x14ac:dyDescent="0.25"/>
    <row r="826" s="7" customFormat="1" ht="14.25" customHeight="1" x14ac:dyDescent="0.25"/>
    <row r="827" s="7" customFormat="1" ht="14.25" customHeight="1" x14ac:dyDescent="0.25"/>
    <row r="828" s="7" customFormat="1" ht="14.25" customHeight="1" x14ac:dyDescent="0.25"/>
    <row r="829" s="7" customFormat="1" ht="14.25" customHeight="1" x14ac:dyDescent="0.25"/>
    <row r="830" s="7" customFormat="1" ht="14.25" customHeight="1" x14ac:dyDescent="0.25"/>
    <row r="831" s="7" customFormat="1" ht="14.25" customHeight="1" x14ac:dyDescent="0.25"/>
    <row r="832" s="7" customFormat="1" ht="14.25" customHeight="1" x14ac:dyDescent="0.25"/>
    <row r="833" s="7" customFormat="1" ht="14.25" customHeight="1" x14ac:dyDescent="0.25"/>
    <row r="834" s="7" customFormat="1" ht="14.25" customHeight="1" x14ac:dyDescent="0.25"/>
    <row r="835" s="7" customFormat="1" ht="14.25" customHeight="1" x14ac:dyDescent="0.25"/>
    <row r="836" s="7" customFormat="1" ht="14.25" customHeight="1" x14ac:dyDescent="0.25"/>
    <row r="837" s="7" customFormat="1" ht="14.25" customHeight="1" x14ac:dyDescent="0.25"/>
    <row r="838" s="7" customFormat="1" ht="14.25" customHeight="1" x14ac:dyDescent="0.25"/>
    <row r="839" s="7" customFormat="1" ht="14.25" customHeight="1" x14ac:dyDescent="0.25"/>
    <row r="840" s="7" customFormat="1" ht="14.25" customHeight="1" x14ac:dyDescent="0.25"/>
    <row r="841" s="7" customFormat="1" ht="14.25" customHeight="1" x14ac:dyDescent="0.25"/>
    <row r="842" s="7" customFormat="1" ht="14.25" customHeight="1" x14ac:dyDescent="0.25"/>
    <row r="843" s="7" customFormat="1" ht="14.25" customHeight="1" x14ac:dyDescent="0.25"/>
    <row r="844" s="7" customFormat="1" ht="14.25" customHeight="1" x14ac:dyDescent="0.25"/>
    <row r="845" s="7" customFormat="1" ht="14.25" customHeight="1" x14ac:dyDescent="0.25"/>
    <row r="846" s="7" customFormat="1" ht="14.25" customHeight="1" x14ac:dyDescent="0.25"/>
    <row r="847" s="7" customFormat="1" ht="14.25" customHeight="1" x14ac:dyDescent="0.25"/>
    <row r="848" s="7" customFormat="1" ht="14.25" customHeight="1" x14ac:dyDescent="0.25"/>
    <row r="849" s="7" customFormat="1" ht="14.25" customHeight="1" x14ac:dyDescent="0.25"/>
    <row r="850" s="7" customFormat="1" ht="14.25" customHeight="1" x14ac:dyDescent="0.25"/>
    <row r="851" s="7" customFormat="1" ht="14.25" customHeight="1" x14ac:dyDescent="0.25"/>
    <row r="852" s="7" customFormat="1" ht="14.25" customHeight="1" x14ac:dyDescent="0.25"/>
    <row r="853" s="7" customFormat="1" ht="14.25" customHeight="1" x14ac:dyDescent="0.25"/>
    <row r="854" s="7" customFormat="1" ht="14.25" customHeight="1" x14ac:dyDescent="0.25"/>
    <row r="855" s="7" customFormat="1" ht="14.25" customHeight="1" x14ac:dyDescent="0.25"/>
    <row r="856" s="7" customFormat="1" ht="14.25" customHeight="1" x14ac:dyDescent="0.25"/>
    <row r="857" s="7" customFormat="1" ht="14.25" customHeight="1" x14ac:dyDescent="0.25"/>
    <row r="858" s="7" customFormat="1" ht="14.25" customHeight="1" x14ac:dyDescent="0.25"/>
    <row r="859" s="7" customFormat="1" ht="14.25" customHeight="1" x14ac:dyDescent="0.25"/>
    <row r="860" s="7" customFormat="1" ht="14.25" customHeight="1" x14ac:dyDescent="0.25"/>
    <row r="861" s="7" customFormat="1" ht="14.25" customHeight="1" x14ac:dyDescent="0.25"/>
    <row r="862" s="7" customFormat="1" ht="14.25" customHeight="1" x14ac:dyDescent="0.25"/>
    <row r="863" s="7" customFormat="1" ht="14.25" customHeight="1" x14ac:dyDescent="0.25"/>
    <row r="864" s="7" customFormat="1" ht="14.25" customHeight="1" x14ac:dyDescent="0.25"/>
    <row r="865" s="7" customFormat="1" ht="14.25" customHeight="1" x14ac:dyDescent="0.25"/>
    <row r="866" s="7" customFormat="1" ht="14.25" customHeight="1" x14ac:dyDescent="0.25"/>
    <row r="867" s="7" customFormat="1" ht="14.25" customHeight="1" x14ac:dyDescent="0.25"/>
    <row r="868" s="7" customFormat="1" ht="14.25" customHeight="1" x14ac:dyDescent="0.25"/>
    <row r="869" s="7" customFormat="1" ht="14.25" customHeight="1" x14ac:dyDescent="0.25"/>
    <row r="870" s="7" customFormat="1" ht="14.25" customHeight="1" x14ac:dyDescent="0.25"/>
    <row r="871" s="7" customFormat="1" ht="14.25" customHeight="1" x14ac:dyDescent="0.25"/>
    <row r="872" s="7" customFormat="1" ht="14.25" customHeight="1" x14ac:dyDescent="0.25"/>
    <row r="873" s="7" customFormat="1" ht="14.25" customHeight="1" x14ac:dyDescent="0.25"/>
    <row r="874" s="7" customFormat="1" ht="14.25" customHeight="1" x14ac:dyDescent="0.25"/>
    <row r="875" s="7" customFormat="1" ht="14.25" customHeight="1" x14ac:dyDescent="0.25"/>
    <row r="876" s="7" customFormat="1" ht="14.25" customHeight="1" x14ac:dyDescent="0.25"/>
    <row r="877" s="7" customFormat="1" ht="14.25" customHeight="1" x14ac:dyDescent="0.25"/>
    <row r="878" s="7" customFormat="1" ht="14.25" customHeight="1" x14ac:dyDescent="0.25"/>
    <row r="879" s="7" customFormat="1" ht="14.25" customHeight="1" x14ac:dyDescent="0.25"/>
    <row r="880" s="7" customFormat="1" ht="14.25" customHeight="1" x14ac:dyDescent="0.25"/>
    <row r="881" s="7" customFormat="1" ht="14.25" customHeight="1" x14ac:dyDescent="0.25"/>
    <row r="882" s="7" customFormat="1" ht="14.25" customHeight="1" x14ac:dyDescent="0.25"/>
    <row r="883" s="7" customFormat="1" ht="14.25" customHeight="1" x14ac:dyDescent="0.25"/>
    <row r="884" s="7" customFormat="1" ht="14.25" customHeight="1" x14ac:dyDescent="0.25"/>
    <row r="885" s="7" customFormat="1" ht="14.25" customHeight="1" x14ac:dyDescent="0.25"/>
    <row r="886" s="7" customFormat="1" ht="14.25" customHeight="1" x14ac:dyDescent="0.25"/>
    <row r="887" s="7" customFormat="1" ht="14.25" customHeight="1" x14ac:dyDescent="0.25"/>
    <row r="888" s="7" customFormat="1" ht="14.25" customHeight="1" x14ac:dyDescent="0.25"/>
    <row r="889" s="7" customFormat="1" ht="14.25" customHeight="1" x14ac:dyDescent="0.25"/>
    <row r="890" s="7" customFormat="1" ht="14.25" customHeight="1" x14ac:dyDescent="0.25"/>
    <row r="891" s="7" customFormat="1" ht="14.25" customHeight="1" x14ac:dyDescent="0.25"/>
    <row r="892" s="7" customFormat="1" ht="14.25" customHeight="1" x14ac:dyDescent="0.25"/>
    <row r="893" s="7" customFormat="1" ht="14.25" customHeight="1" x14ac:dyDescent="0.25"/>
    <row r="894" s="7" customFormat="1" ht="14.25" customHeight="1" x14ac:dyDescent="0.25"/>
    <row r="895" s="7" customFormat="1" ht="14.25" customHeight="1" x14ac:dyDescent="0.25"/>
    <row r="896" s="7" customFormat="1" ht="14.25" customHeight="1" x14ac:dyDescent="0.25"/>
    <row r="897" s="7" customFormat="1" ht="14.25" customHeight="1" x14ac:dyDescent="0.25"/>
    <row r="898" s="7" customFormat="1" ht="14.25" customHeight="1" x14ac:dyDescent="0.25"/>
    <row r="899" s="7" customFormat="1" ht="14.25" customHeight="1" x14ac:dyDescent="0.25"/>
    <row r="900" s="7" customFormat="1" ht="14.25" customHeight="1" x14ac:dyDescent="0.25"/>
    <row r="901" s="7" customFormat="1" ht="14.25" customHeight="1" x14ac:dyDescent="0.25"/>
    <row r="902" s="7" customFormat="1" ht="14.25" customHeight="1" x14ac:dyDescent="0.25"/>
    <row r="903" s="7" customFormat="1" ht="14.25" customHeight="1" x14ac:dyDescent="0.25"/>
    <row r="904" s="7" customFormat="1" ht="14.25" customHeight="1" x14ac:dyDescent="0.25"/>
    <row r="905" s="7" customFormat="1" ht="14.25" customHeight="1" x14ac:dyDescent="0.25"/>
    <row r="906" s="7" customFormat="1" ht="14.25" customHeight="1" x14ac:dyDescent="0.25"/>
    <row r="907" s="7" customFormat="1" ht="14.25" customHeight="1" x14ac:dyDescent="0.25"/>
    <row r="908" s="7" customFormat="1" ht="14.25" customHeight="1" x14ac:dyDescent="0.25"/>
    <row r="909" s="7" customFormat="1" ht="14.25" customHeight="1" x14ac:dyDescent="0.25"/>
    <row r="910" s="7" customFormat="1" ht="14.25" customHeight="1" x14ac:dyDescent="0.25"/>
    <row r="911" s="7" customFormat="1" ht="14.25" customHeight="1" x14ac:dyDescent="0.25"/>
    <row r="912" s="7" customFormat="1" ht="14.25" customHeight="1" x14ac:dyDescent="0.25"/>
    <row r="913" s="7" customFormat="1" ht="14.25" customHeight="1" x14ac:dyDescent="0.25"/>
    <row r="914" s="7" customFormat="1" ht="14.25" customHeight="1" x14ac:dyDescent="0.25"/>
    <row r="915" s="7" customFormat="1" ht="14.25" customHeight="1" x14ac:dyDescent="0.25"/>
    <row r="916" s="7" customFormat="1" ht="14.25" customHeight="1" x14ac:dyDescent="0.25"/>
    <row r="917" s="7" customFormat="1" ht="14.25" customHeight="1" x14ac:dyDescent="0.25"/>
    <row r="918" s="7" customFormat="1" ht="14.25" customHeight="1" x14ac:dyDescent="0.25"/>
    <row r="919" s="7" customFormat="1" ht="14.25" customHeight="1" x14ac:dyDescent="0.25"/>
    <row r="920" s="7" customFormat="1" ht="14.25" customHeight="1" x14ac:dyDescent="0.25"/>
    <row r="921" s="7" customFormat="1" ht="14.25" customHeight="1" x14ac:dyDescent="0.25"/>
    <row r="922" s="7" customFormat="1" ht="14.25" customHeight="1" x14ac:dyDescent="0.25"/>
    <row r="923" s="7" customFormat="1" ht="14.25" customHeight="1" x14ac:dyDescent="0.25"/>
    <row r="924" s="7" customFormat="1" ht="14.25" customHeight="1" x14ac:dyDescent="0.25"/>
    <row r="925" s="7" customFormat="1" ht="14.25" customHeight="1" x14ac:dyDescent="0.25"/>
    <row r="926" s="7" customFormat="1" ht="14.25" customHeight="1" x14ac:dyDescent="0.25"/>
    <row r="927" s="7" customFormat="1" ht="14.25" customHeight="1" x14ac:dyDescent="0.25"/>
    <row r="928" s="7" customFormat="1" ht="14.25" customHeight="1" x14ac:dyDescent="0.25"/>
    <row r="929" s="7" customFormat="1" ht="14.25" customHeight="1" x14ac:dyDescent="0.25"/>
    <row r="930" s="7" customFormat="1" ht="14.25" customHeight="1" x14ac:dyDescent="0.25"/>
    <row r="931" s="7" customFormat="1" ht="14.25" customHeight="1" x14ac:dyDescent="0.25"/>
    <row r="932" s="7" customFormat="1" ht="14.25" customHeight="1" x14ac:dyDescent="0.25"/>
    <row r="933" s="7" customFormat="1" ht="14.25" customHeight="1" x14ac:dyDescent="0.25"/>
    <row r="934" s="7" customFormat="1" ht="14.25" customHeight="1" x14ac:dyDescent="0.25"/>
    <row r="935" s="7" customFormat="1" ht="14.25" customHeight="1" x14ac:dyDescent="0.25"/>
    <row r="936" s="7" customFormat="1" ht="14.25" customHeight="1" x14ac:dyDescent="0.25"/>
    <row r="937" s="7" customFormat="1" ht="14.25" customHeight="1" x14ac:dyDescent="0.25"/>
    <row r="938" s="7" customFormat="1" ht="14.25" customHeight="1" x14ac:dyDescent="0.25"/>
    <row r="939" s="7" customFormat="1" ht="14.25" customHeight="1" x14ac:dyDescent="0.25"/>
    <row r="940" s="7" customFormat="1" ht="14.25" customHeight="1" x14ac:dyDescent="0.25"/>
    <row r="941" s="7" customFormat="1" ht="14.25" customHeight="1" x14ac:dyDescent="0.25"/>
    <row r="942" s="7" customFormat="1" ht="14.25" customHeight="1" x14ac:dyDescent="0.25"/>
    <row r="943" s="7" customFormat="1" ht="14.25" customHeight="1" x14ac:dyDescent="0.25"/>
    <row r="944" s="7" customFormat="1" ht="14.25" customHeight="1" x14ac:dyDescent="0.25"/>
    <row r="945" s="7" customFormat="1" ht="14.25" customHeight="1" x14ac:dyDescent="0.25"/>
    <row r="946" s="7" customFormat="1" ht="14.25" customHeight="1" x14ac:dyDescent="0.25"/>
    <row r="947" s="7" customFormat="1" ht="14.25" customHeight="1" x14ac:dyDescent="0.25"/>
    <row r="948" s="7" customFormat="1" ht="14.25" customHeight="1" x14ac:dyDescent="0.25"/>
    <row r="949" s="7" customFormat="1" ht="14.25" customHeight="1" x14ac:dyDescent="0.25"/>
    <row r="950" s="7" customFormat="1" ht="14.25" customHeight="1" x14ac:dyDescent="0.25"/>
    <row r="951" s="7" customFormat="1" ht="14.25" customHeight="1" x14ac:dyDescent="0.25"/>
    <row r="952" s="7" customFormat="1" ht="14.25" customHeight="1" x14ac:dyDescent="0.25"/>
    <row r="953" s="7" customFormat="1" ht="14.25" customHeight="1" x14ac:dyDescent="0.25"/>
    <row r="954" s="7" customFormat="1" ht="14.25" customHeight="1" x14ac:dyDescent="0.25"/>
    <row r="955" s="7" customFormat="1" ht="14.25" customHeight="1" x14ac:dyDescent="0.25"/>
    <row r="956" s="7" customFormat="1" ht="14.25" customHeight="1" x14ac:dyDescent="0.25"/>
    <row r="957" s="7" customFormat="1" ht="14.25" customHeight="1" x14ac:dyDescent="0.25"/>
    <row r="958" s="7" customFormat="1" ht="14.25" customHeight="1" x14ac:dyDescent="0.25"/>
    <row r="959" s="7" customFormat="1" ht="14.25" customHeight="1" x14ac:dyDescent="0.25"/>
    <row r="960" s="7" customFormat="1" ht="14.25" customHeight="1" x14ac:dyDescent="0.25"/>
    <row r="961" s="7" customFormat="1" ht="14.25" customHeight="1" x14ac:dyDescent="0.25"/>
    <row r="962" s="7" customFormat="1" ht="14.25" customHeight="1" x14ac:dyDescent="0.25"/>
    <row r="963" s="7" customFormat="1" ht="14.25" customHeight="1" x14ac:dyDescent="0.25"/>
    <row r="964" s="7" customFormat="1" ht="14.25" customHeight="1" x14ac:dyDescent="0.25"/>
    <row r="965" s="7" customFormat="1" ht="14.25" customHeight="1" x14ac:dyDescent="0.25"/>
    <row r="966" s="7" customFormat="1" ht="14.25" customHeight="1" x14ac:dyDescent="0.25"/>
    <row r="967" s="7" customFormat="1" ht="14.25" customHeight="1" x14ac:dyDescent="0.25"/>
    <row r="968" s="7" customFormat="1" ht="14.25" customHeight="1" x14ac:dyDescent="0.25"/>
    <row r="969" s="7" customFormat="1" ht="14.25" customHeight="1" x14ac:dyDescent="0.25"/>
    <row r="970" s="7" customFormat="1" ht="14.25" customHeight="1" x14ac:dyDescent="0.25"/>
    <row r="971" s="7" customFormat="1" ht="14.25" customHeight="1" x14ac:dyDescent="0.25"/>
    <row r="972" s="7" customFormat="1" ht="14.25" customHeight="1" x14ac:dyDescent="0.25"/>
    <row r="973" s="7" customFormat="1" ht="14.25" customHeight="1" x14ac:dyDescent="0.25"/>
    <row r="974" s="7" customFormat="1" ht="14.25" customHeight="1" x14ac:dyDescent="0.25"/>
    <row r="975" s="7" customFormat="1" ht="14.25" customHeight="1" x14ac:dyDescent="0.25"/>
    <row r="976" s="7" customFormat="1" ht="14.25" customHeight="1" x14ac:dyDescent="0.25"/>
    <row r="977" s="7" customFormat="1" ht="14.25" customHeight="1" x14ac:dyDescent="0.25"/>
    <row r="978" s="7" customFormat="1" ht="14.25" customHeight="1" x14ac:dyDescent="0.25"/>
    <row r="979" s="7" customFormat="1" ht="14.25" customHeight="1" x14ac:dyDescent="0.25"/>
    <row r="980" s="7" customFormat="1" ht="14.25" customHeight="1" x14ac:dyDescent="0.25"/>
    <row r="981" s="7" customFormat="1" ht="14.25" customHeight="1" x14ac:dyDescent="0.25"/>
    <row r="982" s="7" customFormat="1" ht="14.25" customHeight="1" x14ac:dyDescent="0.25"/>
    <row r="983" s="7" customFormat="1" ht="14.25" customHeight="1" x14ac:dyDescent="0.25"/>
    <row r="984" s="7" customFormat="1" ht="14.25" customHeight="1" x14ac:dyDescent="0.25"/>
    <row r="985" s="7" customFormat="1" ht="14.25" customHeight="1" x14ac:dyDescent="0.25"/>
    <row r="986" s="7" customFormat="1" ht="14.25" customHeight="1" x14ac:dyDescent="0.25"/>
    <row r="987" s="7" customFormat="1" ht="14.25" customHeight="1" x14ac:dyDescent="0.25"/>
    <row r="988" s="7" customFormat="1" ht="14.25" customHeight="1" x14ac:dyDescent="0.25"/>
    <row r="989" s="7" customFormat="1" ht="14.25" customHeight="1" x14ac:dyDescent="0.25"/>
    <row r="990" s="7" customFormat="1" ht="14.25" customHeight="1" x14ac:dyDescent="0.25"/>
    <row r="991" s="7" customFormat="1" ht="14.25" customHeight="1" x14ac:dyDescent="0.25"/>
    <row r="992" s="7" customFormat="1" ht="14.25" customHeight="1" x14ac:dyDescent="0.25"/>
    <row r="993" s="7" customFormat="1" ht="14.25" customHeight="1" x14ac:dyDescent="0.25"/>
    <row r="994" s="7" customFormat="1" ht="14.25" customHeight="1" x14ac:dyDescent="0.25"/>
    <row r="995" s="7" customFormat="1" ht="14.25" customHeight="1" x14ac:dyDescent="0.25"/>
    <row r="996" s="7" customFormat="1" ht="14.25" customHeight="1" x14ac:dyDescent="0.25"/>
    <row r="997" s="7" customFormat="1" ht="14.25" customHeight="1" x14ac:dyDescent="0.25"/>
    <row r="998" s="7" customFormat="1" ht="14.25" customHeight="1" x14ac:dyDescent="0.25"/>
    <row r="999" s="7" customFormat="1" ht="14.25" customHeight="1" x14ac:dyDescent="0.25"/>
    <row r="1000" s="7" customFormat="1" ht="14.25" customHeight="1" x14ac:dyDescent="0.25"/>
    <row r="1001" s="7" customFormat="1" ht="14.25" customHeight="1" x14ac:dyDescent="0.25"/>
    <row r="1002" s="7" customFormat="1" ht="14.25" customHeight="1" x14ac:dyDescent="0.25"/>
    <row r="1003" s="7" customFormat="1" ht="14.25" customHeight="1" x14ac:dyDescent="0.25"/>
    <row r="1004" s="7" customFormat="1" ht="14.25" customHeight="1" x14ac:dyDescent="0.25"/>
    <row r="1005" s="7" customFormat="1" ht="14.25" customHeight="1" x14ac:dyDescent="0.25"/>
    <row r="1006" s="7" customFormat="1" ht="14.25" customHeight="1" x14ac:dyDescent="0.25"/>
    <row r="1007" s="7" customFormat="1" ht="14.25" customHeight="1" x14ac:dyDescent="0.25"/>
    <row r="1008" s="7" customFormat="1" ht="14.25" customHeight="1" x14ac:dyDescent="0.25"/>
    <row r="1009" s="7" customFormat="1" ht="14.25" customHeight="1" x14ac:dyDescent="0.25"/>
    <row r="1010" s="7" customFormat="1" ht="14.25" customHeight="1" x14ac:dyDescent="0.25"/>
    <row r="1011" s="7" customFormat="1" ht="14.25" customHeight="1" x14ac:dyDescent="0.25"/>
    <row r="1012" s="7" customFormat="1" ht="14.25" customHeight="1" x14ac:dyDescent="0.25"/>
    <row r="1013" s="7" customFormat="1" ht="14.25" customHeight="1" x14ac:dyDescent="0.25"/>
    <row r="1014" s="7" customFormat="1" ht="14.25" customHeight="1" x14ac:dyDescent="0.25"/>
    <row r="1015" s="7" customFormat="1" ht="14.25" customHeight="1" x14ac:dyDescent="0.25"/>
    <row r="1016" s="7" customFormat="1" ht="14.25" customHeight="1" x14ac:dyDescent="0.25"/>
    <row r="1017" s="7" customFormat="1" ht="14.25" customHeight="1" x14ac:dyDescent="0.25"/>
    <row r="1018" s="7" customFormat="1" ht="14.25" customHeight="1" x14ac:dyDescent="0.25"/>
    <row r="1019" s="7" customFormat="1" ht="14.25" customHeight="1" x14ac:dyDescent="0.25"/>
    <row r="1020" s="7" customFormat="1" ht="14.25" customHeight="1" x14ac:dyDescent="0.25"/>
    <row r="1021" s="7" customFormat="1" ht="14.25" customHeight="1" x14ac:dyDescent="0.25"/>
    <row r="1022" s="7" customFormat="1" ht="14.25" customHeight="1" x14ac:dyDescent="0.25"/>
    <row r="1023" s="7" customFormat="1" ht="14.25" customHeight="1" x14ac:dyDescent="0.25"/>
    <row r="1024" s="7" customFormat="1" ht="14.25" customHeight="1" x14ac:dyDescent="0.25"/>
    <row r="1025" s="7" customFormat="1" ht="14.25" customHeight="1" x14ac:dyDescent="0.25"/>
    <row r="1026" s="7" customFormat="1" ht="14.25" customHeight="1" x14ac:dyDescent="0.25"/>
    <row r="1027" s="7" customFormat="1" ht="14.25" customHeight="1" x14ac:dyDescent="0.25"/>
    <row r="1028" s="7" customFormat="1" ht="14.25" customHeight="1" x14ac:dyDescent="0.25"/>
    <row r="1029" s="7" customFormat="1" ht="14.25" customHeight="1" x14ac:dyDescent="0.25"/>
    <row r="1030" s="7" customFormat="1" ht="14.25" customHeight="1" x14ac:dyDescent="0.25"/>
    <row r="1031" s="7" customFormat="1" ht="14.25" customHeight="1" x14ac:dyDescent="0.25"/>
    <row r="1032" s="7" customFormat="1" ht="14.25" customHeight="1" x14ac:dyDescent="0.25"/>
    <row r="1033" s="7" customFormat="1" ht="14.25" customHeight="1" x14ac:dyDescent="0.25"/>
    <row r="1034" s="7" customFormat="1" ht="14.25" customHeight="1" x14ac:dyDescent="0.25"/>
    <row r="1035" s="7" customFormat="1" ht="14.25" customHeight="1" x14ac:dyDescent="0.25"/>
    <row r="1036" s="7" customFormat="1" ht="14.25" customHeight="1" x14ac:dyDescent="0.25"/>
    <row r="1037" s="7" customFormat="1" ht="14.25" customHeight="1" x14ac:dyDescent="0.25"/>
    <row r="1038" s="7" customFormat="1" ht="14.25" customHeight="1" x14ac:dyDescent="0.25"/>
    <row r="1039" s="7" customFormat="1" ht="14.25" customHeight="1" x14ac:dyDescent="0.25"/>
    <row r="1040" s="7" customFormat="1" ht="14.25" customHeight="1" x14ac:dyDescent="0.25"/>
    <row r="1041" s="7" customFormat="1" ht="14.25" customHeight="1" x14ac:dyDescent="0.25"/>
    <row r="1042" s="7" customFormat="1" ht="14.25" customHeight="1" x14ac:dyDescent="0.25"/>
    <row r="1043" s="7" customFormat="1" ht="14.25" customHeight="1" x14ac:dyDescent="0.25"/>
    <row r="1044" s="7" customFormat="1" ht="14.25" customHeight="1" x14ac:dyDescent="0.25"/>
    <row r="1045" s="7" customFormat="1" ht="14.25" customHeight="1" x14ac:dyDescent="0.25"/>
    <row r="1046" s="7" customFormat="1" ht="14.25" customHeight="1" x14ac:dyDescent="0.25"/>
    <row r="1047" s="7" customFormat="1" ht="14.25" customHeight="1" x14ac:dyDescent="0.25"/>
    <row r="1048" s="7" customFormat="1" ht="14.25" customHeight="1" x14ac:dyDescent="0.25"/>
    <row r="1049" s="7" customFormat="1" ht="14.25" customHeight="1" x14ac:dyDescent="0.25"/>
    <row r="1050" s="7" customFormat="1" ht="14.25" customHeight="1" x14ac:dyDescent="0.25"/>
    <row r="1051" s="7" customFormat="1" ht="14.25" customHeight="1" x14ac:dyDescent="0.25"/>
    <row r="1052" s="7" customFormat="1" ht="14.25" customHeight="1" x14ac:dyDescent="0.25"/>
    <row r="1053" s="7" customFormat="1" ht="14.25" customHeight="1" x14ac:dyDescent="0.25"/>
    <row r="1054" s="7" customFormat="1" ht="14.25" customHeight="1" x14ac:dyDescent="0.25"/>
  </sheetData>
  <sheetProtection algorithmName="SHA-512" hashValue="6ODUqch1LgMSSAnu9LLoFg7OjS2m3EcVTotchLQ2KWB99a5rw1ollpE+ANserbvNRvnXAK5cyNc2skL8PUxyTA==" saltValue="c5GO+cHyAmGb8Xbc2gDZTQ==" spinCount="100000" sheet="1" objects="1" scenarios="1"/>
  <mergeCells count="11">
    <mergeCell ref="A9:M9"/>
    <mergeCell ref="C72:E72"/>
    <mergeCell ref="C82:E82"/>
    <mergeCell ref="C84:E84"/>
    <mergeCell ref="A1:M1"/>
    <mergeCell ref="A2:M2"/>
    <mergeCell ref="A3:M3"/>
    <mergeCell ref="A4:M4"/>
    <mergeCell ref="A5:M5"/>
    <mergeCell ref="A6:M6"/>
    <mergeCell ref="A7:M8"/>
  </mergeCells>
  <hyperlinks>
    <hyperlink ref="B64"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65"/>
  <sheetViews>
    <sheetView showGridLines="0" view="pageBreakPreview" zoomScale="85" zoomScaleNormal="70" zoomScaleSheetLayoutView="85" workbookViewId="0">
      <selection activeCell="D123" sqref="D123"/>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16"/>
      <c r="B1" s="217"/>
      <c r="C1" s="217"/>
      <c r="D1" s="217"/>
      <c r="E1" s="217"/>
      <c r="F1" s="217"/>
      <c r="G1" s="217"/>
      <c r="H1" s="217"/>
      <c r="I1" s="217"/>
      <c r="J1" s="217"/>
      <c r="K1" s="217"/>
      <c r="L1" s="217"/>
      <c r="M1" s="218"/>
    </row>
    <row r="2" spans="1:13" ht="18" customHeight="1" x14ac:dyDescent="0.2">
      <c r="A2" s="219" t="s">
        <v>0</v>
      </c>
      <c r="B2" s="220"/>
      <c r="C2" s="220"/>
      <c r="D2" s="220"/>
      <c r="E2" s="220"/>
      <c r="F2" s="220"/>
      <c r="G2" s="220"/>
      <c r="H2" s="220"/>
      <c r="I2" s="220"/>
      <c r="J2" s="220"/>
      <c r="K2" s="220"/>
      <c r="L2" s="220"/>
      <c r="M2" s="221"/>
    </row>
    <row r="3" spans="1:13" ht="18" customHeight="1" x14ac:dyDescent="0.2">
      <c r="A3" s="219" t="s">
        <v>1</v>
      </c>
      <c r="B3" s="220"/>
      <c r="C3" s="220"/>
      <c r="D3" s="220"/>
      <c r="E3" s="220"/>
      <c r="F3" s="220"/>
      <c r="G3" s="220"/>
      <c r="H3" s="220"/>
      <c r="I3" s="220"/>
      <c r="J3" s="220"/>
      <c r="K3" s="220"/>
      <c r="L3" s="220"/>
      <c r="M3" s="221"/>
    </row>
    <row r="4" spans="1:13" ht="18" customHeight="1" x14ac:dyDescent="0.2">
      <c r="A4" s="219" t="s">
        <v>2</v>
      </c>
      <c r="B4" s="220"/>
      <c r="C4" s="220"/>
      <c r="D4" s="220"/>
      <c r="E4" s="220"/>
      <c r="F4" s="220"/>
      <c r="G4" s="220"/>
      <c r="H4" s="220"/>
      <c r="I4" s="220"/>
      <c r="J4" s="220"/>
      <c r="K4" s="220"/>
      <c r="L4" s="220"/>
      <c r="M4" s="221"/>
    </row>
    <row r="5" spans="1:13" ht="18" customHeight="1" x14ac:dyDescent="0.2">
      <c r="A5" s="219">
        <v>2024</v>
      </c>
      <c r="B5" s="220"/>
      <c r="C5" s="220"/>
      <c r="D5" s="220"/>
      <c r="E5" s="220"/>
      <c r="F5" s="220"/>
      <c r="G5" s="220"/>
      <c r="H5" s="220"/>
      <c r="I5" s="220"/>
      <c r="J5" s="220"/>
      <c r="K5" s="220"/>
      <c r="L5" s="220"/>
      <c r="M5" s="221"/>
    </row>
    <row r="6" spans="1:13" ht="14.25" customHeight="1" x14ac:dyDescent="0.2">
      <c r="A6" s="213"/>
      <c r="B6" s="214"/>
      <c r="C6" s="214"/>
      <c r="D6" s="214"/>
      <c r="E6" s="214"/>
      <c r="F6" s="214"/>
      <c r="G6" s="214"/>
      <c r="H6" s="214"/>
      <c r="I6" s="214"/>
      <c r="J6" s="214"/>
      <c r="K6" s="214"/>
      <c r="L6" s="214"/>
      <c r="M6" s="215"/>
    </row>
    <row r="7" spans="1:13" ht="14.25" customHeight="1" x14ac:dyDescent="0.2">
      <c r="A7" s="154" t="s">
        <v>17</v>
      </c>
      <c r="B7" s="222"/>
      <c r="C7" s="222"/>
      <c r="D7" s="222"/>
      <c r="E7" s="222"/>
      <c r="F7" s="222"/>
      <c r="G7" s="222"/>
      <c r="H7" s="222"/>
      <c r="I7" s="222"/>
      <c r="J7" s="222"/>
      <c r="K7" s="222"/>
      <c r="L7" s="222"/>
      <c r="M7" s="223"/>
    </row>
    <row r="8" spans="1:13" ht="14.25" customHeight="1" thickBot="1" x14ac:dyDescent="0.25">
      <c r="A8" s="224"/>
      <c r="B8" s="225"/>
      <c r="C8" s="225"/>
      <c r="D8" s="225"/>
      <c r="E8" s="225"/>
      <c r="F8" s="225"/>
      <c r="G8" s="225"/>
      <c r="H8" s="225"/>
      <c r="I8" s="225"/>
      <c r="J8" s="225"/>
      <c r="K8" s="225"/>
      <c r="L8" s="225"/>
      <c r="M8" s="226"/>
    </row>
    <row r="9" spans="1:13" ht="52.5" customHeight="1" thickBot="1" x14ac:dyDescent="0.25">
      <c r="A9" s="198" t="s">
        <v>422</v>
      </c>
      <c r="B9" s="227"/>
      <c r="C9" s="227"/>
      <c r="D9" s="227"/>
      <c r="E9" s="227"/>
      <c r="F9" s="227"/>
      <c r="G9" s="227"/>
      <c r="H9" s="227"/>
      <c r="I9" s="227"/>
      <c r="J9" s="227"/>
      <c r="K9" s="227"/>
      <c r="L9" s="227"/>
      <c r="M9" s="228"/>
    </row>
    <row r="10" spans="1:13" ht="14.25" customHeight="1" x14ac:dyDescent="0.2">
      <c r="A10" s="68"/>
      <c r="M10" s="99"/>
    </row>
    <row r="11" spans="1:13" ht="14.25" hidden="1" customHeight="1" x14ac:dyDescent="0.2">
      <c r="A11" s="68"/>
      <c r="B11" s="8" t="s">
        <v>43</v>
      </c>
      <c r="C11" s="9" t="s">
        <v>44</v>
      </c>
      <c r="D11" s="8" t="s">
        <v>45</v>
      </c>
      <c r="E11" s="9" t="s">
        <v>46</v>
      </c>
      <c r="F11" s="9" t="s">
        <v>47</v>
      </c>
      <c r="G11" s="9" t="s">
        <v>48</v>
      </c>
      <c r="H11" s="9" t="s">
        <v>514</v>
      </c>
      <c r="I11" s="9" t="s">
        <v>518</v>
      </c>
      <c r="J11" s="9" t="s">
        <v>51</v>
      </c>
      <c r="K11" s="9" t="s">
        <v>515</v>
      </c>
      <c r="M11" s="99"/>
    </row>
    <row r="12" spans="1:13" ht="14.25" hidden="1" customHeight="1" x14ac:dyDescent="0.2">
      <c r="A12" s="68"/>
      <c r="B12" s="144" t="s">
        <v>117</v>
      </c>
      <c r="C12" s="132" t="s">
        <v>118</v>
      </c>
      <c r="D12" s="148" t="s">
        <v>43</v>
      </c>
      <c r="E12" s="134">
        <v>171</v>
      </c>
      <c r="F12" s="135" t="s">
        <v>17</v>
      </c>
      <c r="G12" s="135" t="s">
        <v>119</v>
      </c>
      <c r="H12" s="135" t="s">
        <v>56</v>
      </c>
      <c r="I12" s="136">
        <v>0</v>
      </c>
      <c r="J12" s="138">
        <v>0.16666666666666669</v>
      </c>
      <c r="K12" s="136">
        <v>0</v>
      </c>
      <c r="M12" s="99"/>
    </row>
    <row r="13" spans="1:13" ht="14.25" hidden="1" customHeight="1" x14ac:dyDescent="0.2">
      <c r="A13" s="68"/>
      <c r="B13" s="144" t="s">
        <v>120</v>
      </c>
      <c r="C13" s="132" t="s">
        <v>121</v>
      </c>
      <c r="D13" s="148" t="s">
        <v>43</v>
      </c>
      <c r="E13" s="134">
        <v>172</v>
      </c>
      <c r="F13" s="135" t="s">
        <v>17</v>
      </c>
      <c r="G13" s="135" t="s">
        <v>119</v>
      </c>
      <c r="H13" s="135" t="s">
        <v>56</v>
      </c>
      <c r="I13" s="136">
        <v>0</v>
      </c>
      <c r="J13" s="138">
        <v>0.16666666666666669</v>
      </c>
      <c r="K13" s="136">
        <v>0</v>
      </c>
      <c r="M13" s="99"/>
    </row>
    <row r="14" spans="1:13" ht="14.25" hidden="1" customHeight="1" x14ac:dyDescent="0.2">
      <c r="A14" s="68"/>
      <c r="B14" s="144" t="s">
        <v>122</v>
      </c>
      <c r="C14" s="132" t="s">
        <v>123</v>
      </c>
      <c r="D14" s="148" t="s">
        <v>597</v>
      </c>
      <c r="E14" s="134">
        <v>173</v>
      </c>
      <c r="F14" s="135" t="s">
        <v>17</v>
      </c>
      <c r="G14" s="135" t="s">
        <v>119</v>
      </c>
      <c r="H14" s="135" t="s">
        <v>56</v>
      </c>
      <c r="I14" s="138">
        <v>0</v>
      </c>
      <c r="J14" s="138">
        <v>0.16666666666666669</v>
      </c>
      <c r="K14" s="136">
        <v>0</v>
      </c>
      <c r="M14" s="99"/>
    </row>
    <row r="15" spans="1:13" ht="14.25" hidden="1" customHeight="1" x14ac:dyDescent="0.2">
      <c r="A15" s="68"/>
      <c r="B15" s="144" t="s">
        <v>124</v>
      </c>
      <c r="C15" s="132" t="s">
        <v>125</v>
      </c>
      <c r="D15" s="148" t="s">
        <v>597</v>
      </c>
      <c r="E15" s="134">
        <v>174</v>
      </c>
      <c r="F15" s="135" t="s">
        <v>17</v>
      </c>
      <c r="G15" s="135" t="s">
        <v>119</v>
      </c>
      <c r="H15" s="135" t="s">
        <v>56</v>
      </c>
      <c r="I15" s="138">
        <v>0</v>
      </c>
      <c r="J15" s="138">
        <v>0.16666666666666669</v>
      </c>
      <c r="K15" s="136">
        <v>0</v>
      </c>
      <c r="M15" s="99"/>
    </row>
    <row r="16" spans="1:13" ht="14.25" hidden="1" customHeight="1" x14ac:dyDescent="0.2">
      <c r="A16" s="68"/>
      <c r="B16" s="144" t="s">
        <v>126</v>
      </c>
      <c r="C16" s="132" t="s">
        <v>127</v>
      </c>
      <c r="D16" s="148" t="s">
        <v>597</v>
      </c>
      <c r="E16" s="134">
        <v>175</v>
      </c>
      <c r="F16" s="135" t="s">
        <v>17</v>
      </c>
      <c r="G16" s="135" t="s">
        <v>119</v>
      </c>
      <c r="H16" s="135" t="s">
        <v>56</v>
      </c>
      <c r="I16" s="138">
        <v>0</v>
      </c>
      <c r="J16" s="138">
        <v>0.16666666666666669</v>
      </c>
      <c r="K16" s="136">
        <v>0</v>
      </c>
      <c r="M16" s="99"/>
    </row>
    <row r="17" spans="1:13" ht="14.25" hidden="1" customHeight="1" x14ac:dyDescent="0.2">
      <c r="A17" s="68"/>
      <c r="B17" s="144" t="s">
        <v>128</v>
      </c>
      <c r="C17" s="132" t="s">
        <v>129</v>
      </c>
      <c r="D17" s="148" t="s">
        <v>597</v>
      </c>
      <c r="E17" s="134">
        <v>176</v>
      </c>
      <c r="F17" s="135" t="s">
        <v>17</v>
      </c>
      <c r="G17" s="135" t="s">
        <v>119</v>
      </c>
      <c r="H17" s="135" t="s">
        <v>56</v>
      </c>
      <c r="I17" s="136">
        <v>0</v>
      </c>
      <c r="J17" s="138">
        <v>0.16666666666666669</v>
      </c>
      <c r="K17" s="136">
        <v>0</v>
      </c>
      <c r="M17" s="99"/>
    </row>
    <row r="18" spans="1:13" ht="14.25" hidden="1" customHeight="1" x14ac:dyDescent="0.2">
      <c r="A18" s="68"/>
      <c r="B18" s="144" t="s">
        <v>130</v>
      </c>
      <c r="C18" s="132" t="s">
        <v>131</v>
      </c>
      <c r="D18" s="148"/>
      <c r="E18" s="134">
        <v>180</v>
      </c>
      <c r="F18" s="135" t="s">
        <v>17</v>
      </c>
      <c r="G18" s="135" t="s">
        <v>119</v>
      </c>
      <c r="H18" s="135" t="s">
        <v>56</v>
      </c>
      <c r="I18" s="136">
        <v>0</v>
      </c>
      <c r="J18" s="138">
        <v>0.16666666666666669</v>
      </c>
      <c r="K18" s="136">
        <v>0</v>
      </c>
      <c r="M18" s="99"/>
    </row>
    <row r="19" spans="1:13" ht="14.25" hidden="1" customHeight="1" x14ac:dyDescent="0.2">
      <c r="A19" s="68"/>
      <c r="B19" s="144" t="s">
        <v>132</v>
      </c>
      <c r="C19" s="132" t="s">
        <v>133</v>
      </c>
      <c r="D19" s="148"/>
      <c r="E19" s="134">
        <v>181</v>
      </c>
      <c r="F19" s="135" t="s">
        <v>17</v>
      </c>
      <c r="G19" s="135" t="s">
        <v>119</v>
      </c>
      <c r="H19" s="135" t="s">
        <v>56</v>
      </c>
      <c r="I19" s="136">
        <v>0</v>
      </c>
      <c r="J19" s="138">
        <v>0.16666666666666669</v>
      </c>
      <c r="K19" s="136">
        <v>0</v>
      </c>
      <c r="M19" s="99"/>
    </row>
    <row r="20" spans="1:13" ht="14.25" hidden="1" customHeight="1" x14ac:dyDescent="0.2">
      <c r="A20" s="68"/>
      <c r="B20" s="144" t="s">
        <v>134</v>
      </c>
      <c r="C20" s="132" t="s">
        <v>135</v>
      </c>
      <c r="D20" s="148"/>
      <c r="E20" s="134">
        <v>182</v>
      </c>
      <c r="F20" s="135" t="s">
        <v>17</v>
      </c>
      <c r="G20" s="135" t="s">
        <v>119</v>
      </c>
      <c r="H20" s="135" t="s">
        <v>56</v>
      </c>
      <c r="I20" s="138">
        <v>0</v>
      </c>
      <c r="J20" s="138">
        <v>0.16666666666666669</v>
      </c>
      <c r="K20" s="136">
        <v>0</v>
      </c>
      <c r="M20" s="99"/>
    </row>
    <row r="21" spans="1:13" ht="14.25" hidden="1" customHeight="1" x14ac:dyDescent="0.2">
      <c r="A21" s="68"/>
      <c r="B21" s="144" t="s">
        <v>136</v>
      </c>
      <c r="C21" s="132" t="s">
        <v>137</v>
      </c>
      <c r="D21" s="148"/>
      <c r="E21" s="134">
        <v>183</v>
      </c>
      <c r="F21" s="135" t="s">
        <v>17</v>
      </c>
      <c r="G21" s="135" t="s">
        <v>119</v>
      </c>
      <c r="H21" s="135" t="s">
        <v>56</v>
      </c>
      <c r="I21" s="138">
        <v>0</v>
      </c>
      <c r="J21" s="138">
        <v>0.16666666666666669</v>
      </c>
      <c r="K21" s="136">
        <v>0</v>
      </c>
      <c r="M21" s="99"/>
    </row>
    <row r="22" spans="1:13" ht="14.25" hidden="1" customHeight="1" x14ac:dyDescent="0.2">
      <c r="A22" s="68"/>
      <c r="B22" s="144" t="s">
        <v>138</v>
      </c>
      <c r="C22" s="132" t="s">
        <v>139</v>
      </c>
      <c r="D22" s="148"/>
      <c r="E22" s="134">
        <v>184</v>
      </c>
      <c r="F22" s="135" t="s">
        <v>17</v>
      </c>
      <c r="G22" s="135" t="s">
        <v>119</v>
      </c>
      <c r="H22" s="135" t="s">
        <v>56</v>
      </c>
      <c r="I22" s="138">
        <v>0</v>
      </c>
      <c r="J22" s="138">
        <v>0.16666666666666669</v>
      </c>
      <c r="K22" s="136">
        <v>0</v>
      </c>
      <c r="M22" s="99"/>
    </row>
    <row r="23" spans="1:13" ht="14.25" hidden="1" customHeight="1" x14ac:dyDescent="0.2">
      <c r="A23" s="68"/>
      <c r="B23" s="144" t="s">
        <v>140</v>
      </c>
      <c r="C23" s="132" t="s">
        <v>141</v>
      </c>
      <c r="D23" s="148"/>
      <c r="E23" s="134">
        <v>185</v>
      </c>
      <c r="F23" s="135" t="s">
        <v>17</v>
      </c>
      <c r="G23" s="135" t="s">
        <v>119</v>
      </c>
      <c r="H23" s="135" t="s">
        <v>56</v>
      </c>
      <c r="I23" s="136">
        <v>0</v>
      </c>
      <c r="J23" s="138">
        <v>0.16666666666666669</v>
      </c>
      <c r="K23" s="136">
        <v>0</v>
      </c>
      <c r="M23" s="99"/>
    </row>
    <row r="24" spans="1:13" ht="14.25" hidden="1" customHeight="1" x14ac:dyDescent="0.2">
      <c r="A24" s="68"/>
      <c r="B24" s="144" t="s">
        <v>142</v>
      </c>
      <c r="C24" s="132" t="s">
        <v>143</v>
      </c>
      <c r="D24" s="133"/>
      <c r="E24" s="134">
        <v>189</v>
      </c>
      <c r="F24" s="135" t="s">
        <v>17</v>
      </c>
      <c r="G24" s="135" t="s">
        <v>119</v>
      </c>
      <c r="H24" s="135" t="s">
        <v>56</v>
      </c>
      <c r="I24" s="136">
        <v>0</v>
      </c>
      <c r="J24" s="138">
        <v>0.16666666666666669</v>
      </c>
      <c r="K24" s="136">
        <v>0</v>
      </c>
      <c r="M24" s="99"/>
    </row>
    <row r="25" spans="1:13" ht="14.25" hidden="1" customHeight="1" x14ac:dyDescent="0.2">
      <c r="A25" s="68"/>
      <c r="B25" s="144" t="s">
        <v>144</v>
      </c>
      <c r="C25" s="132" t="s">
        <v>145</v>
      </c>
      <c r="D25" s="133"/>
      <c r="E25" s="134">
        <v>190</v>
      </c>
      <c r="F25" s="135" t="s">
        <v>17</v>
      </c>
      <c r="G25" s="135" t="s">
        <v>119</v>
      </c>
      <c r="H25" s="135" t="s">
        <v>56</v>
      </c>
      <c r="I25" s="136">
        <v>0</v>
      </c>
      <c r="J25" s="138">
        <v>0.16666666666666669</v>
      </c>
      <c r="K25" s="136">
        <v>0</v>
      </c>
      <c r="M25" s="99"/>
    </row>
    <row r="26" spans="1:13" ht="14.25" hidden="1" customHeight="1" x14ac:dyDescent="0.2">
      <c r="A26" s="68"/>
      <c r="B26" s="144" t="s">
        <v>146</v>
      </c>
      <c r="C26" s="132" t="s">
        <v>147</v>
      </c>
      <c r="D26" s="133"/>
      <c r="E26" s="134">
        <v>191</v>
      </c>
      <c r="F26" s="135" t="s">
        <v>17</v>
      </c>
      <c r="G26" s="135" t="s">
        <v>119</v>
      </c>
      <c r="H26" s="135" t="s">
        <v>56</v>
      </c>
      <c r="I26" s="138">
        <v>0</v>
      </c>
      <c r="J26" s="138">
        <v>0.16666666666666669</v>
      </c>
      <c r="K26" s="136">
        <v>0</v>
      </c>
      <c r="M26" s="99"/>
    </row>
    <row r="27" spans="1:13" ht="14.25" hidden="1" customHeight="1" x14ac:dyDescent="0.2">
      <c r="A27" s="68"/>
      <c r="B27" s="144" t="s">
        <v>148</v>
      </c>
      <c r="C27" s="132" t="s">
        <v>149</v>
      </c>
      <c r="D27" s="133"/>
      <c r="E27" s="134">
        <v>192</v>
      </c>
      <c r="F27" s="135" t="s">
        <v>17</v>
      </c>
      <c r="G27" s="135" t="s">
        <v>119</v>
      </c>
      <c r="H27" s="135" t="s">
        <v>56</v>
      </c>
      <c r="I27" s="138">
        <v>0</v>
      </c>
      <c r="J27" s="138">
        <v>0.16666666666666669</v>
      </c>
      <c r="K27" s="136">
        <v>0</v>
      </c>
      <c r="M27" s="99"/>
    </row>
    <row r="28" spans="1:13" ht="14.25" hidden="1" customHeight="1" x14ac:dyDescent="0.2">
      <c r="A28" s="68"/>
      <c r="B28" s="144" t="s">
        <v>150</v>
      </c>
      <c r="C28" s="132" t="s">
        <v>151</v>
      </c>
      <c r="D28" s="133"/>
      <c r="E28" s="134">
        <v>193</v>
      </c>
      <c r="F28" s="135" t="s">
        <v>17</v>
      </c>
      <c r="G28" s="135" t="s">
        <v>119</v>
      </c>
      <c r="H28" s="135" t="s">
        <v>56</v>
      </c>
      <c r="I28" s="138">
        <v>0</v>
      </c>
      <c r="J28" s="138">
        <v>0.16666666666666669</v>
      </c>
      <c r="K28" s="136">
        <v>0</v>
      </c>
      <c r="M28" s="99"/>
    </row>
    <row r="29" spans="1:13" ht="14.25" hidden="1" customHeight="1" x14ac:dyDescent="0.2">
      <c r="A29" s="68"/>
      <c r="B29" s="144" t="s">
        <v>152</v>
      </c>
      <c r="C29" s="132" t="s">
        <v>153</v>
      </c>
      <c r="D29" s="133"/>
      <c r="E29" s="134">
        <v>194</v>
      </c>
      <c r="F29" s="135" t="s">
        <v>17</v>
      </c>
      <c r="G29" s="135" t="s">
        <v>119</v>
      </c>
      <c r="H29" s="135" t="s">
        <v>56</v>
      </c>
      <c r="I29" s="136">
        <v>0</v>
      </c>
      <c r="J29" s="138">
        <v>0.16666666666666669</v>
      </c>
      <c r="K29" s="136">
        <v>0</v>
      </c>
      <c r="M29" s="99"/>
    </row>
    <row r="30" spans="1:13" ht="14.25" hidden="1" customHeight="1" x14ac:dyDescent="0.2">
      <c r="A30" s="68"/>
      <c r="B30" s="144" t="s">
        <v>154</v>
      </c>
      <c r="C30" s="132" t="s">
        <v>155</v>
      </c>
      <c r="D30" s="133"/>
      <c r="E30" s="134">
        <v>198</v>
      </c>
      <c r="F30" s="135" t="s">
        <v>17</v>
      </c>
      <c r="G30" s="135" t="s">
        <v>119</v>
      </c>
      <c r="H30" s="135" t="s">
        <v>56</v>
      </c>
      <c r="I30" s="136">
        <v>0</v>
      </c>
      <c r="J30" s="138">
        <v>0.16666666666666669</v>
      </c>
      <c r="K30" s="136">
        <v>0</v>
      </c>
      <c r="M30" s="99"/>
    </row>
    <row r="31" spans="1:13" ht="14.25" hidden="1" customHeight="1" x14ac:dyDescent="0.2">
      <c r="A31" s="68"/>
      <c r="B31" s="144" t="s">
        <v>156</v>
      </c>
      <c r="C31" s="132" t="s">
        <v>157</v>
      </c>
      <c r="D31" s="133"/>
      <c r="E31" s="134">
        <v>199</v>
      </c>
      <c r="F31" s="135" t="s">
        <v>17</v>
      </c>
      <c r="G31" s="135" t="s">
        <v>119</v>
      </c>
      <c r="H31" s="135" t="s">
        <v>56</v>
      </c>
      <c r="I31" s="136">
        <v>0</v>
      </c>
      <c r="J31" s="138">
        <v>0.16666666666666669</v>
      </c>
      <c r="K31" s="136">
        <v>0</v>
      </c>
      <c r="M31" s="99"/>
    </row>
    <row r="32" spans="1:13" ht="15" hidden="1" customHeight="1" x14ac:dyDescent="0.2">
      <c r="A32" s="68"/>
      <c r="B32" s="144" t="s">
        <v>158</v>
      </c>
      <c r="C32" s="132" t="s">
        <v>159</v>
      </c>
      <c r="D32" s="133"/>
      <c r="E32" s="134">
        <v>200</v>
      </c>
      <c r="F32" s="135" t="s">
        <v>17</v>
      </c>
      <c r="G32" s="135" t="s">
        <v>119</v>
      </c>
      <c r="H32" s="135" t="s">
        <v>56</v>
      </c>
      <c r="I32" s="138">
        <v>0</v>
      </c>
      <c r="J32" s="138">
        <v>0.16666666666666669</v>
      </c>
      <c r="K32" s="136">
        <v>0</v>
      </c>
      <c r="M32" s="99"/>
    </row>
    <row r="33" spans="1:13" ht="15" hidden="1" customHeight="1" x14ac:dyDescent="0.2">
      <c r="A33" s="68"/>
      <c r="B33" s="144" t="s">
        <v>160</v>
      </c>
      <c r="C33" s="132" t="s">
        <v>161</v>
      </c>
      <c r="D33" s="133"/>
      <c r="E33" s="134">
        <v>201</v>
      </c>
      <c r="F33" s="135" t="s">
        <v>17</v>
      </c>
      <c r="G33" s="135" t="s">
        <v>119</v>
      </c>
      <c r="H33" s="135" t="s">
        <v>56</v>
      </c>
      <c r="I33" s="138">
        <v>0</v>
      </c>
      <c r="J33" s="138">
        <v>0.16666666666666669</v>
      </c>
      <c r="K33" s="136">
        <v>0</v>
      </c>
      <c r="M33" s="99"/>
    </row>
    <row r="34" spans="1:13" ht="14.25" hidden="1" customHeight="1" x14ac:dyDescent="0.2">
      <c r="A34" s="68"/>
      <c r="B34" s="144" t="s">
        <v>162</v>
      </c>
      <c r="C34" s="132" t="s">
        <v>163</v>
      </c>
      <c r="D34" s="133"/>
      <c r="E34" s="134">
        <v>202</v>
      </c>
      <c r="F34" s="135" t="s">
        <v>17</v>
      </c>
      <c r="G34" s="135" t="s">
        <v>119</v>
      </c>
      <c r="H34" s="135" t="s">
        <v>56</v>
      </c>
      <c r="I34" s="138">
        <v>0</v>
      </c>
      <c r="J34" s="138">
        <v>0.16666666666666669</v>
      </c>
      <c r="K34" s="136">
        <v>0</v>
      </c>
      <c r="M34" s="99"/>
    </row>
    <row r="35" spans="1:13" ht="14.25" hidden="1" customHeight="1" x14ac:dyDescent="0.2">
      <c r="A35" s="68"/>
      <c r="B35" s="144" t="s">
        <v>164</v>
      </c>
      <c r="C35" s="132" t="s">
        <v>165</v>
      </c>
      <c r="D35" s="133"/>
      <c r="E35" s="134">
        <v>203</v>
      </c>
      <c r="F35" s="135" t="s">
        <v>17</v>
      </c>
      <c r="G35" s="135" t="s">
        <v>119</v>
      </c>
      <c r="H35" s="135" t="s">
        <v>56</v>
      </c>
      <c r="I35" s="136">
        <v>0</v>
      </c>
      <c r="J35" s="138">
        <v>0.16666666666666669</v>
      </c>
      <c r="K35" s="136">
        <v>0</v>
      </c>
      <c r="M35" s="99"/>
    </row>
    <row r="36" spans="1:13" ht="14.25" hidden="1" customHeight="1" x14ac:dyDescent="0.2">
      <c r="A36" s="68"/>
      <c r="B36" s="144" t="s">
        <v>166</v>
      </c>
      <c r="C36" s="132" t="s">
        <v>167</v>
      </c>
      <c r="D36" s="133"/>
      <c r="E36" s="134">
        <v>207</v>
      </c>
      <c r="F36" s="135" t="s">
        <v>17</v>
      </c>
      <c r="G36" s="135" t="s">
        <v>119</v>
      </c>
      <c r="H36" s="135" t="s">
        <v>56</v>
      </c>
      <c r="I36" s="136">
        <v>0</v>
      </c>
      <c r="J36" s="138">
        <v>0.16666666666666669</v>
      </c>
      <c r="K36" s="136">
        <v>0</v>
      </c>
      <c r="M36" s="99"/>
    </row>
    <row r="37" spans="1:13" ht="14.25" hidden="1" customHeight="1" x14ac:dyDescent="0.2">
      <c r="A37" s="68"/>
      <c r="B37" s="144" t="s">
        <v>168</v>
      </c>
      <c r="C37" s="132" t="s">
        <v>169</v>
      </c>
      <c r="D37" s="133"/>
      <c r="E37" s="134">
        <v>208</v>
      </c>
      <c r="F37" s="135" t="s">
        <v>17</v>
      </c>
      <c r="G37" s="135" t="s">
        <v>119</v>
      </c>
      <c r="H37" s="135" t="s">
        <v>56</v>
      </c>
      <c r="I37" s="136">
        <v>0</v>
      </c>
      <c r="J37" s="138">
        <v>0.16666666666666669</v>
      </c>
      <c r="K37" s="136">
        <v>0</v>
      </c>
      <c r="M37" s="99"/>
    </row>
    <row r="38" spans="1:13" ht="14.25" hidden="1" customHeight="1" x14ac:dyDescent="0.2">
      <c r="A38" s="68"/>
      <c r="B38" s="144" t="s">
        <v>170</v>
      </c>
      <c r="C38" s="132" t="s">
        <v>171</v>
      </c>
      <c r="D38" s="133"/>
      <c r="E38" s="134">
        <v>209</v>
      </c>
      <c r="F38" s="135" t="s">
        <v>17</v>
      </c>
      <c r="G38" s="135" t="s">
        <v>119</v>
      </c>
      <c r="H38" s="135" t="s">
        <v>56</v>
      </c>
      <c r="I38" s="138">
        <v>0</v>
      </c>
      <c r="J38" s="138">
        <v>0.16666666666666669</v>
      </c>
      <c r="K38" s="136">
        <v>0</v>
      </c>
      <c r="M38" s="99"/>
    </row>
    <row r="39" spans="1:13" ht="14.25" hidden="1" customHeight="1" x14ac:dyDescent="0.2">
      <c r="A39" s="68"/>
      <c r="B39" s="144" t="s">
        <v>172</v>
      </c>
      <c r="C39" s="132" t="s">
        <v>173</v>
      </c>
      <c r="D39" s="133"/>
      <c r="E39" s="134">
        <v>210</v>
      </c>
      <c r="F39" s="135" t="s">
        <v>17</v>
      </c>
      <c r="G39" s="135" t="s">
        <v>119</v>
      </c>
      <c r="H39" s="135" t="s">
        <v>56</v>
      </c>
      <c r="I39" s="138">
        <v>0</v>
      </c>
      <c r="J39" s="138">
        <v>0.16666666666666669</v>
      </c>
      <c r="K39" s="136">
        <v>0</v>
      </c>
      <c r="M39" s="99"/>
    </row>
    <row r="40" spans="1:13" ht="14.25" hidden="1" customHeight="1" x14ac:dyDescent="0.2">
      <c r="A40" s="68"/>
      <c r="B40" s="144" t="s">
        <v>174</v>
      </c>
      <c r="C40" s="132" t="s">
        <v>175</v>
      </c>
      <c r="D40" s="133"/>
      <c r="E40" s="134">
        <v>211</v>
      </c>
      <c r="F40" s="135" t="s">
        <v>17</v>
      </c>
      <c r="G40" s="135" t="s">
        <v>119</v>
      </c>
      <c r="H40" s="135" t="s">
        <v>56</v>
      </c>
      <c r="I40" s="138">
        <v>0</v>
      </c>
      <c r="J40" s="138">
        <v>0.16666666666666669</v>
      </c>
      <c r="K40" s="136">
        <v>0</v>
      </c>
      <c r="M40" s="99"/>
    </row>
    <row r="41" spans="1:13" ht="14.25" hidden="1" customHeight="1" x14ac:dyDescent="0.2">
      <c r="A41" s="68"/>
      <c r="B41" s="144" t="s">
        <v>176</v>
      </c>
      <c r="C41" s="132" t="s">
        <v>177</v>
      </c>
      <c r="D41" s="133"/>
      <c r="E41" s="134">
        <v>212</v>
      </c>
      <c r="F41" s="135" t="s">
        <v>17</v>
      </c>
      <c r="G41" s="135" t="s">
        <v>119</v>
      </c>
      <c r="H41" s="135" t="s">
        <v>56</v>
      </c>
      <c r="I41" s="136">
        <v>0</v>
      </c>
      <c r="J41" s="138">
        <v>0.16666666666666669</v>
      </c>
      <c r="K41" s="136">
        <v>0</v>
      </c>
      <c r="M41" s="99"/>
    </row>
    <row r="42" spans="1:13" ht="14.25" hidden="1" customHeight="1" x14ac:dyDescent="0.2">
      <c r="A42" s="68"/>
      <c r="B42" s="144" t="s">
        <v>423</v>
      </c>
      <c r="C42" s="132" t="s">
        <v>424</v>
      </c>
      <c r="D42" s="133"/>
      <c r="E42" s="134">
        <v>214</v>
      </c>
      <c r="F42" s="135" t="s">
        <v>17</v>
      </c>
      <c r="G42" s="135" t="s">
        <v>119</v>
      </c>
      <c r="H42" s="135" t="s">
        <v>56</v>
      </c>
      <c r="I42" s="136" t="s">
        <v>259</v>
      </c>
      <c r="J42" s="145">
        <v>0.16666666666666666</v>
      </c>
      <c r="K42" s="136" t="e">
        <v>#VALUE!</v>
      </c>
      <c r="M42" s="99"/>
    </row>
    <row r="43" spans="1:13" ht="14.25" hidden="1" customHeight="1" x14ac:dyDescent="0.2">
      <c r="A43" s="68"/>
      <c r="B43" s="144" t="s">
        <v>425</v>
      </c>
      <c r="C43" s="132" t="s">
        <v>426</v>
      </c>
      <c r="D43" s="133"/>
      <c r="E43" s="134">
        <v>215</v>
      </c>
      <c r="F43" s="135" t="s">
        <v>17</v>
      </c>
      <c r="G43" s="135" t="s">
        <v>119</v>
      </c>
      <c r="H43" s="135" t="s">
        <v>56</v>
      </c>
      <c r="I43" s="136" t="s">
        <v>259</v>
      </c>
      <c r="J43" s="145">
        <v>0.16666666666666666</v>
      </c>
      <c r="K43" s="138" t="e">
        <v>#VALUE!</v>
      </c>
      <c r="M43" s="99"/>
    </row>
    <row r="44" spans="1:13" ht="14.25" hidden="1" customHeight="1" x14ac:dyDescent="0.2">
      <c r="A44" s="68"/>
      <c r="B44" s="144" t="s">
        <v>178</v>
      </c>
      <c r="C44" s="132" t="s">
        <v>179</v>
      </c>
      <c r="D44" s="133" t="s">
        <v>184</v>
      </c>
      <c r="E44" s="134">
        <v>216</v>
      </c>
      <c r="F44" s="135" t="s">
        <v>17</v>
      </c>
      <c r="G44" s="135" t="s">
        <v>119</v>
      </c>
      <c r="H44" s="135" t="s">
        <v>56</v>
      </c>
      <c r="I44" s="121">
        <v>0.5</v>
      </c>
      <c r="J44" s="149">
        <v>0.16666666666666666</v>
      </c>
      <c r="K44" s="121">
        <v>8.3333333333333329E-2</v>
      </c>
      <c r="M44" s="99"/>
    </row>
    <row r="45" spans="1:13" ht="14.25" hidden="1" customHeight="1" x14ac:dyDescent="0.2">
      <c r="A45" s="68"/>
      <c r="B45" s="144" t="s">
        <v>180</v>
      </c>
      <c r="C45" s="132" t="s">
        <v>181</v>
      </c>
      <c r="D45" s="133" t="s">
        <v>184</v>
      </c>
      <c r="E45" s="134">
        <v>217</v>
      </c>
      <c r="F45" s="135" t="s">
        <v>17</v>
      </c>
      <c r="G45" s="135" t="s">
        <v>119</v>
      </c>
      <c r="H45" s="135" t="s">
        <v>56</v>
      </c>
      <c r="I45" s="121">
        <v>0.5</v>
      </c>
      <c r="J45" s="149">
        <v>0.16666666666666666</v>
      </c>
      <c r="K45" s="121">
        <v>8.3333333333333329E-2</v>
      </c>
      <c r="M45" s="99"/>
    </row>
    <row r="46" spans="1:13" ht="14.25" hidden="1" customHeight="1" x14ac:dyDescent="0.2">
      <c r="A46" s="68"/>
      <c r="B46" s="144" t="s">
        <v>427</v>
      </c>
      <c r="C46" s="132" t="s">
        <v>428</v>
      </c>
      <c r="E46" s="134">
        <v>218</v>
      </c>
      <c r="F46" s="135" t="s">
        <v>17</v>
      </c>
      <c r="G46" s="135" t="s">
        <v>119</v>
      </c>
      <c r="H46" s="135" t="s">
        <v>56</v>
      </c>
      <c r="I46" s="136">
        <v>0</v>
      </c>
      <c r="J46" s="145">
        <v>0.16666666666666666</v>
      </c>
      <c r="K46" s="136">
        <v>0</v>
      </c>
      <c r="M46" s="99"/>
    </row>
    <row r="47" spans="1:13" ht="14.25" hidden="1" customHeight="1" x14ac:dyDescent="0.2">
      <c r="A47" s="68"/>
      <c r="B47" s="137" t="s">
        <v>182</v>
      </c>
      <c r="C47" s="132" t="s">
        <v>183</v>
      </c>
      <c r="D47" s="133"/>
      <c r="E47" s="134">
        <v>230</v>
      </c>
      <c r="F47" s="135" t="s">
        <v>17</v>
      </c>
      <c r="G47" s="135" t="s">
        <v>119</v>
      </c>
      <c r="H47" s="135" t="s">
        <v>56</v>
      </c>
      <c r="I47" s="136" t="s">
        <v>259</v>
      </c>
      <c r="J47" s="145">
        <v>0.16666666666666666</v>
      </c>
      <c r="K47" s="138" t="e">
        <v>#VALUE!</v>
      </c>
      <c r="M47" s="99"/>
    </row>
    <row r="48" spans="1:13" ht="14.25" hidden="1" customHeight="1" x14ac:dyDescent="0.2">
      <c r="A48" s="68"/>
      <c r="B48" s="137" t="s">
        <v>185</v>
      </c>
      <c r="C48" s="132" t="s">
        <v>186</v>
      </c>
      <c r="E48" s="134">
        <v>231</v>
      </c>
      <c r="F48" s="135" t="s">
        <v>17</v>
      </c>
      <c r="G48" s="135" t="s">
        <v>119</v>
      </c>
      <c r="H48" s="135" t="s">
        <v>56</v>
      </c>
      <c r="I48" s="121" t="s">
        <v>259</v>
      </c>
      <c r="J48" s="149">
        <f t="shared" ref="J48:J52" si="0">1/6</f>
        <v>0.16666666666666666</v>
      </c>
      <c r="K48" s="150" t="e">
        <f t="shared" ref="K48" si="1">J48*I48</f>
        <v>#VALUE!</v>
      </c>
      <c r="M48" s="99"/>
    </row>
    <row r="49" spans="1:13" ht="14.25" hidden="1" customHeight="1" x14ac:dyDescent="0.2">
      <c r="A49" s="68"/>
      <c r="B49" s="137" t="s">
        <v>187</v>
      </c>
      <c r="C49" s="132" t="s">
        <v>188</v>
      </c>
      <c r="D49" s="148" t="s">
        <v>184</v>
      </c>
      <c r="E49" s="134">
        <v>232</v>
      </c>
      <c r="F49" s="135" t="s">
        <v>17</v>
      </c>
      <c r="G49" s="135" t="s">
        <v>119</v>
      </c>
      <c r="H49" s="135" t="s">
        <v>56</v>
      </c>
      <c r="I49" s="121">
        <v>0.25</v>
      </c>
      <c r="J49" s="149">
        <v>0.16666666666666666</v>
      </c>
      <c r="K49" s="150">
        <v>4.1666666666666664E-2</v>
      </c>
      <c r="M49" s="99"/>
    </row>
    <row r="50" spans="1:13" ht="14.25" hidden="1" customHeight="1" x14ac:dyDescent="0.2">
      <c r="A50" s="68"/>
      <c r="B50" s="137" t="s">
        <v>189</v>
      </c>
      <c r="C50" s="132" t="s">
        <v>190</v>
      </c>
      <c r="D50" s="148" t="s">
        <v>184</v>
      </c>
      <c r="E50" s="134">
        <v>233</v>
      </c>
      <c r="F50" s="135" t="s">
        <v>17</v>
      </c>
      <c r="G50" s="135" t="s">
        <v>119</v>
      </c>
      <c r="H50" s="135" t="s">
        <v>56</v>
      </c>
      <c r="I50" s="121">
        <v>0.25</v>
      </c>
      <c r="J50" s="149">
        <v>0.16666666666666666</v>
      </c>
      <c r="K50" s="150">
        <v>4.1666666666666664E-2</v>
      </c>
      <c r="M50" s="99"/>
    </row>
    <row r="51" spans="1:13" ht="14.25" hidden="1" customHeight="1" x14ac:dyDescent="0.2">
      <c r="A51" s="68"/>
      <c r="B51" s="137" t="s">
        <v>191</v>
      </c>
      <c r="C51" s="132" t="s">
        <v>192</v>
      </c>
      <c r="D51" s="148"/>
      <c r="E51" s="134">
        <v>234</v>
      </c>
      <c r="F51" s="135" t="s">
        <v>17</v>
      </c>
      <c r="G51" s="135" t="s">
        <v>119</v>
      </c>
      <c r="H51" s="135" t="s">
        <v>56</v>
      </c>
      <c r="I51" s="121" t="s">
        <v>259</v>
      </c>
      <c r="J51" s="149">
        <f t="shared" si="0"/>
        <v>0.16666666666666666</v>
      </c>
      <c r="K51" s="150" t="e">
        <f t="shared" ref="K51:K52" si="2">J51*I51</f>
        <v>#VALUE!</v>
      </c>
      <c r="M51" s="99"/>
    </row>
    <row r="52" spans="1:13" ht="14.25" hidden="1" customHeight="1" x14ac:dyDescent="0.2">
      <c r="A52" s="68"/>
      <c r="B52" s="137" t="s">
        <v>193</v>
      </c>
      <c r="C52" s="132" t="s">
        <v>194</v>
      </c>
      <c r="D52" s="148"/>
      <c r="E52" s="134">
        <v>235</v>
      </c>
      <c r="F52" s="135" t="s">
        <v>17</v>
      </c>
      <c r="G52" s="135" t="s">
        <v>119</v>
      </c>
      <c r="H52" s="135" t="s">
        <v>56</v>
      </c>
      <c r="I52" s="121" t="s">
        <v>259</v>
      </c>
      <c r="J52" s="149">
        <f t="shared" si="0"/>
        <v>0.16666666666666666</v>
      </c>
      <c r="K52" s="150" t="e">
        <f t="shared" si="2"/>
        <v>#VALUE!</v>
      </c>
      <c r="M52" s="99"/>
    </row>
    <row r="53" spans="1:13" ht="14.25" hidden="1" customHeight="1" x14ac:dyDescent="0.2">
      <c r="A53" s="68"/>
      <c r="B53" s="137" t="s">
        <v>195</v>
      </c>
      <c r="C53" s="132" t="s">
        <v>196</v>
      </c>
      <c r="D53" s="148" t="s">
        <v>184</v>
      </c>
      <c r="E53" s="134">
        <v>236</v>
      </c>
      <c r="F53" s="135" t="s">
        <v>17</v>
      </c>
      <c r="G53" s="135" t="s">
        <v>119</v>
      </c>
      <c r="H53" s="135" t="s">
        <v>56</v>
      </c>
      <c r="I53" s="121">
        <v>0.25</v>
      </c>
      <c r="J53" s="149">
        <v>0.16666666666666666</v>
      </c>
      <c r="K53" s="150">
        <v>4.1666666666666664E-2</v>
      </c>
      <c r="M53" s="99"/>
    </row>
    <row r="54" spans="1:13" ht="14.25" hidden="1" customHeight="1" x14ac:dyDescent="0.2">
      <c r="A54" s="68"/>
      <c r="B54" s="137" t="s">
        <v>197</v>
      </c>
      <c r="C54" s="132" t="s">
        <v>198</v>
      </c>
      <c r="D54" s="148"/>
      <c r="E54" s="134">
        <v>237</v>
      </c>
      <c r="F54" s="135" t="s">
        <v>17</v>
      </c>
      <c r="G54" s="135" t="s">
        <v>119</v>
      </c>
      <c r="H54" s="135" t="s">
        <v>56</v>
      </c>
      <c r="I54" s="136" t="s">
        <v>259</v>
      </c>
      <c r="J54" s="145">
        <v>0.16666666666666666</v>
      </c>
      <c r="K54" s="138" t="e">
        <v>#VALUE!</v>
      </c>
      <c r="M54" s="99"/>
    </row>
    <row r="55" spans="1:13" ht="13.9" hidden="1" customHeight="1" x14ac:dyDescent="0.2">
      <c r="A55" s="68"/>
      <c r="B55" s="137" t="s">
        <v>199</v>
      </c>
      <c r="C55" s="132" t="s">
        <v>200</v>
      </c>
      <c r="D55" s="148" t="s">
        <v>184</v>
      </c>
      <c r="E55" s="134">
        <v>239</v>
      </c>
      <c r="F55" s="135" t="s">
        <v>17</v>
      </c>
      <c r="G55" s="135" t="s">
        <v>119</v>
      </c>
      <c r="H55" s="135" t="s">
        <v>56</v>
      </c>
      <c r="I55" s="121">
        <v>0.25</v>
      </c>
      <c r="J55" s="149">
        <v>0.16666666666666666</v>
      </c>
      <c r="K55" s="150">
        <v>4.1666666666666664E-2</v>
      </c>
      <c r="M55" s="99"/>
    </row>
    <row r="56" spans="1:13" ht="14.25" hidden="1" customHeight="1" x14ac:dyDescent="0.2">
      <c r="A56" s="68"/>
      <c r="B56" s="137" t="s">
        <v>429</v>
      </c>
      <c r="C56" s="132" t="s">
        <v>430</v>
      </c>
      <c r="D56" s="133"/>
      <c r="E56" s="134">
        <v>240</v>
      </c>
      <c r="F56" s="135" t="s">
        <v>17</v>
      </c>
      <c r="G56" s="135" t="s">
        <v>119</v>
      </c>
      <c r="H56" s="135" t="s">
        <v>56</v>
      </c>
      <c r="I56" s="121" t="s">
        <v>259</v>
      </c>
      <c r="J56" s="149">
        <f t="shared" ref="J56" si="3">1/6</f>
        <v>0.16666666666666666</v>
      </c>
      <c r="K56" s="150" t="e">
        <f t="shared" ref="K56" si="4">J56*I56</f>
        <v>#VALUE!</v>
      </c>
      <c r="M56" s="99"/>
    </row>
    <row r="57" spans="1:13" ht="14.25" hidden="1" customHeight="1" x14ac:dyDescent="0.2">
      <c r="A57" s="68"/>
      <c r="B57" s="137" t="s">
        <v>431</v>
      </c>
      <c r="C57" s="132" t="s">
        <v>432</v>
      </c>
      <c r="D57" s="133"/>
      <c r="E57" s="134">
        <v>242</v>
      </c>
      <c r="F57" s="135" t="s">
        <v>17</v>
      </c>
      <c r="G57" s="135" t="s">
        <v>119</v>
      </c>
      <c r="H57" s="135" t="s">
        <v>56</v>
      </c>
      <c r="I57" s="136" t="s">
        <v>259</v>
      </c>
      <c r="J57" s="145">
        <v>0.16666666666666666</v>
      </c>
      <c r="K57" s="138" t="e">
        <v>#VALUE!</v>
      </c>
      <c r="M57" s="99"/>
    </row>
    <row r="58" spans="1:13" ht="14.25" hidden="1" customHeight="1" x14ac:dyDescent="0.2">
      <c r="A58" s="68"/>
      <c r="B58" s="137" t="s">
        <v>433</v>
      </c>
      <c r="C58" s="132" t="s">
        <v>434</v>
      </c>
      <c r="D58" s="133"/>
      <c r="E58" s="134">
        <v>243</v>
      </c>
      <c r="F58" s="135" t="s">
        <v>17</v>
      </c>
      <c r="G58" s="135" t="s">
        <v>37</v>
      </c>
      <c r="H58" s="135" t="s">
        <v>56</v>
      </c>
      <c r="I58" s="136" t="s">
        <v>259</v>
      </c>
      <c r="J58" s="145">
        <v>0.16666666666666666</v>
      </c>
      <c r="K58" s="138" t="e">
        <v>#VALUE!</v>
      </c>
      <c r="M58" s="99"/>
    </row>
    <row r="59" spans="1:13" ht="14.25" hidden="1" customHeight="1" x14ac:dyDescent="0.2">
      <c r="A59" s="68"/>
      <c r="B59" s="137" t="s">
        <v>435</v>
      </c>
      <c r="C59" s="132" t="s">
        <v>436</v>
      </c>
      <c r="D59" s="133"/>
      <c r="E59" s="134">
        <v>244</v>
      </c>
      <c r="F59" s="135" t="s">
        <v>17</v>
      </c>
      <c r="G59" s="135" t="s">
        <v>37</v>
      </c>
      <c r="H59" s="135" t="s">
        <v>56</v>
      </c>
      <c r="I59" s="136" t="s">
        <v>259</v>
      </c>
      <c r="J59" s="145">
        <v>0.16666666666666666</v>
      </c>
      <c r="K59" s="138" t="e">
        <v>#VALUE!</v>
      </c>
      <c r="M59" s="99"/>
    </row>
    <row r="60" spans="1:13" ht="14.25" hidden="1" customHeight="1" x14ac:dyDescent="0.2">
      <c r="A60" s="68"/>
      <c r="B60" s="137" t="s">
        <v>437</v>
      </c>
      <c r="C60" s="132" t="s">
        <v>438</v>
      </c>
      <c r="D60" s="133"/>
      <c r="E60" s="134">
        <v>245</v>
      </c>
      <c r="F60" s="135" t="s">
        <v>17</v>
      </c>
      <c r="G60" s="135" t="s">
        <v>37</v>
      </c>
      <c r="H60" s="135" t="s">
        <v>56</v>
      </c>
      <c r="I60" s="136" t="s">
        <v>259</v>
      </c>
      <c r="J60" s="138">
        <v>0.33333333333333331</v>
      </c>
      <c r="K60" s="138" t="e">
        <v>#VALUE!</v>
      </c>
      <c r="M60" s="99"/>
    </row>
    <row r="61" spans="1:13" ht="14.25" hidden="1" customHeight="1" x14ac:dyDescent="0.2">
      <c r="A61" s="68"/>
      <c r="B61" s="137" t="s">
        <v>439</v>
      </c>
      <c r="C61" s="146" t="s">
        <v>440</v>
      </c>
      <c r="D61" s="133"/>
      <c r="E61" s="134">
        <v>246</v>
      </c>
      <c r="F61" s="135" t="s">
        <v>17</v>
      </c>
      <c r="G61" s="135" t="s">
        <v>37</v>
      </c>
      <c r="H61" s="135" t="s">
        <v>56</v>
      </c>
      <c r="I61" s="136" t="s">
        <v>259</v>
      </c>
      <c r="J61" s="138">
        <v>0.33333333333333331</v>
      </c>
      <c r="K61" s="135" t="e">
        <v>#VALUE!</v>
      </c>
      <c r="M61" s="99"/>
    </row>
    <row r="62" spans="1:13" ht="14.25" hidden="1" customHeight="1" x14ac:dyDescent="0.2">
      <c r="A62" s="68"/>
      <c r="B62" s="137" t="s">
        <v>441</v>
      </c>
      <c r="C62" s="132" t="s">
        <v>259</v>
      </c>
      <c r="D62" s="133" t="s">
        <v>184</v>
      </c>
      <c r="E62" s="134">
        <v>248</v>
      </c>
      <c r="F62" s="135" t="s">
        <v>17</v>
      </c>
      <c r="G62" s="135" t="s">
        <v>37</v>
      </c>
      <c r="H62" s="135" t="s">
        <v>56</v>
      </c>
      <c r="I62" s="136">
        <v>1</v>
      </c>
      <c r="J62" s="138">
        <v>0.33333333333333331</v>
      </c>
      <c r="K62" s="135" t="e">
        <v>#VALUE!</v>
      </c>
      <c r="M62" s="99"/>
    </row>
    <row r="63" spans="1:13" ht="14.25" hidden="1" customHeight="1" x14ac:dyDescent="0.2">
      <c r="A63" s="68"/>
      <c r="B63" s="137" t="s">
        <v>442</v>
      </c>
      <c r="C63" s="132" t="s">
        <v>201</v>
      </c>
      <c r="D63" s="133"/>
      <c r="E63" s="134">
        <v>249</v>
      </c>
      <c r="F63" s="135" t="s">
        <v>17</v>
      </c>
      <c r="G63" s="135" t="s">
        <v>37</v>
      </c>
      <c r="H63" s="135" t="s">
        <v>56</v>
      </c>
      <c r="I63" s="136" t="s">
        <v>259</v>
      </c>
      <c r="J63" s="138">
        <v>0.33333333333333331</v>
      </c>
      <c r="K63" s="138" t="e">
        <v>#VALUE!</v>
      </c>
      <c r="M63" s="99"/>
    </row>
    <row r="64" spans="1:13" ht="13.9" hidden="1" customHeight="1" x14ac:dyDescent="0.2">
      <c r="A64" s="68"/>
      <c r="B64" s="137" t="s">
        <v>443</v>
      </c>
      <c r="C64" s="132" t="s">
        <v>444</v>
      </c>
      <c r="D64" s="133"/>
      <c r="E64" s="134">
        <v>250</v>
      </c>
      <c r="F64" s="135" t="s">
        <v>17</v>
      </c>
      <c r="G64" s="135" t="s">
        <v>37</v>
      </c>
      <c r="H64" s="135" t="s">
        <v>56</v>
      </c>
      <c r="I64" s="136" t="s">
        <v>259</v>
      </c>
      <c r="J64" s="138">
        <v>0.33333333333333331</v>
      </c>
      <c r="K64" s="138" t="e">
        <v>#VALUE!</v>
      </c>
      <c r="M64" s="99"/>
    </row>
    <row r="65" spans="1:13" ht="14.25" hidden="1" customHeight="1" x14ac:dyDescent="0.2">
      <c r="A65" s="68"/>
      <c r="B65" s="137" t="s">
        <v>445</v>
      </c>
      <c r="C65" s="132" t="s">
        <v>446</v>
      </c>
      <c r="D65" s="133"/>
      <c r="E65" s="134">
        <v>251</v>
      </c>
      <c r="F65" s="135" t="s">
        <v>17</v>
      </c>
      <c r="G65" s="135" t="s">
        <v>37</v>
      </c>
      <c r="H65" s="135" t="s">
        <v>56</v>
      </c>
      <c r="I65" s="136" t="s">
        <v>259</v>
      </c>
      <c r="J65" s="138">
        <v>0.33333333333333331</v>
      </c>
      <c r="K65" s="138" t="e">
        <v>#VALUE!</v>
      </c>
      <c r="M65" s="99"/>
    </row>
    <row r="66" spans="1:13" ht="14.25" hidden="1" customHeight="1" x14ac:dyDescent="0.2">
      <c r="A66" s="68"/>
      <c r="B66" s="137" t="s">
        <v>447</v>
      </c>
      <c r="C66" s="132" t="s">
        <v>448</v>
      </c>
      <c r="D66" s="133"/>
      <c r="E66" s="134">
        <v>252</v>
      </c>
      <c r="F66" s="135" t="s">
        <v>17</v>
      </c>
      <c r="G66" s="135" t="s">
        <v>37</v>
      </c>
      <c r="H66" s="135" t="s">
        <v>56</v>
      </c>
      <c r="I66" s="136" t="s">
        <v>259</v>
      </c>
      <c r="J66" s="138">
        <v>0.33333333333333331</v>
      </c>
      <c r="K66" s="138" t="e">
        <v>#VALUE!</v>
      </c>
      <c r="M66" s="99"/>
    </row>
    <row r="67" spans="1:13" ht="14.25" hidden="1" customHeight="1" x14ac:dyDescent="0.2">
      <c r="A67" s="68"/>
      <c r="B67" s="137" t="s">
        <v>449</v>
      </c>
      <c r="C67" s="132" t="s">
        <v>202</v>
      </c>
      <c r="D67" s="133" t="s">
        <v>184</v>
      </c>
      <c r="E67" s="134">
        <v>253</v>
      </c>
      <c r="F67" s="135" t="s">
        <v>17</v>
      </c>
      <c r="G67" s="135" t="s">
        <v>37</v>
      </c>
      <c r="H67" s="135" t="s">
        <v>56</v>
      </c>
      <c r="I67" s="136">
        <v>0</v>
      </c>
      <c r="J67" s="138">
        <v>0.33333333333333331</v>
      </c>
      <c r="K67" s="138">
        <v>0</v>
      </c>
      <c r="M67" s="99"/>
    </row>
    <row r="68" spans="1:13" ht="14.25" hidden="1" customHeight="1" x14ac:dyDescent="0.2">
      <c r="A68" s="68"/>
      <c r="B68" s="137" t="s">
        <v>450</v>
      </c>
      <c r="C68" s="132" t="s">
        <v>549</v>
      </c>
      <c r="D68" s="133"/>
      <c r="E68" s="134">
        <v>254</v>
      </c>
      <c r="F68" s="135" t="s">
        <v>17</v>
      </c>
      <c r="G68" s="135" t="s">
        <v>37</v>
      </c>
      <c r="H68" s="135" t="s">
        <v>56</v>
      </c>
      <c r="I68" s="136" t="s">
        <v>259</v>
      </c>
      <c r="J68" s="138">
        <v>0.33333333333333331</v>
      </c>
      <c r="K68" s="138" t="e">
        <v>#VALUE!</v>
      </c>
      <c r="M68" s="99"/>
    </row>
    <row r="69" spans="1:13" ht="14.25" hidden="1" customHeight="1" x14ac:dyDescent="0.2">
      <c r="A69" s="68"/>
      <c r="B69" s="137" t="s">
        <v>451</v>
      </c>
      <c r="C69" s="132" t="s">
        <v>550</v>
      </c>
      <c r="D69" s="133"/>
      <c r="E69" s="134">
        <v>255</v>
      </c>
      <c r="F69" s="135" t="s">
        <v>17</v>
      </c>
      <c r="G69" s="135" t="s">
        <v>37</v>
      </c>
      <c r="H69" s="135" t="s">
        <v>56</v>
      </c>
      <c r="I69" s="136" t="s">
        <v>259</v>
      </c>
      <c r="J69" s="138">
        <v>0.33333333333333331</v>
      </c>
      <c r="K69" s="138" t="e">
        <v>#VALUE!</v>
      </c>
      <c r="M69" s="99"/>
    </row>
    <row r="70" spans="1:13" ht="14.25" hidden="1" customHeight="1" x14ac:dyDescent="0.2">
      <c r="A70" s="68"/>
      <c r="B70" s="137" t="s">
        <v>452</v>
      </c>
      <c r="C70" s="132" t="s">
        <v>551</v>
      </c>
      <c r="D70" s="133"/>
      <c r="E70" s="134">
        <v>256</v>
      </c>
      <c r="F70" s="135" t="s">
        <v>17</v>
      </c>
      <c r="G70" s="135" t="s">
        <v>37</v>
      </c>
      <c r="H70" s="135" t="s">
        <v>56</v>
      </c>
      <c r="I70" s="136" t="s">
        <v>259</v>
      </c>
      <c r="J70" s="138">
        <v>0.33333333333333331</v>
      </c>
      <c r="K70" s="138" t="e">
        <v>#VALUE!</v>
      </c>
      <c r="M70" s="99"/>
    </row>
    <row r="71" spans="1:13" ht="14.25" hidden="1" customHeight="1" x14ac:dyDescent="0.2">
      <c r="A71" s="68"/>
      <c r="B71" s="137" t="s">
        <v>453</v>
      </c>
      <c r="C71" s="132" t="s">
        <v>552</v>
      </c>
      <c r="D71" s="133"/>
      <c r="E71" s="134">
        <v>257</v>
      </c>
      <c r="F71" s="135" t="s">
        <v>17</v>
      </c>
      <c r="G71" s="135" t="s">
        <v>37</v>
      </c>
      <c r="H71" s="135" t="s">
        <v>56</v>
      </c>
      <c r="I71" s="136" t="s">
        <v>259</v>
      </c>
      <c r="J71" s="138">
        <v>0.33333333333333331</v>
      </c>
      <c r="K71" s="138" t="e">
        <v>#VALUE!</v>
      </c>
      <c r="M71" s="99"/>
    </row>
    <row r="72" spans="1:13" ht="14.25" hidden="1" customHeight="1" x14ac:dyDescent="0.2">
      <c r="A72" s="68"/>
      <c r="B72" s="137" t="s">
        <v>454</v>
      </c>
      <c r="C72" s="132" t="s">
        <v>553</v>
      </c>
      <c r="D72" s="133"/>
      <c r="E72" s="134">
        <v>258</v>
      </c>
      <c r="F72" s="135" t="s">
        <v>17</v>
      </c>
      <c r="G72" s="135" t="s">
        <v>37</v>
      </c>
      <c r="H72" s="135" t="s">
        <v>56</v>
      </c>
      <c r="I72" s="136" t="s">
        <v>259</v>
      </c>
      <c r="J72" s="138">
        <v>0.33333333333333331</v>
      </c>
      <c r="K72" s="138" t="e">
        <v>#VALUE!</v>
      </c>
      <c r="M72" s="99"/>
    </row>
    <row r="73" spans="1:13" ht="14.25" hidden="1" customHeight="1" x14ac:dyDescent="0.2">
      <c r="A73" s="68"/>
      <c r="B73" s="137" t="s">
        <v>455</v>
      </c>
      <c r="C73" s="132" t="s">
        <v>554</v>
      </c>
      <c r="D73" s="133"/>
      <c r="E73" s="134">
        <v>259</v>
      </c>
      <c r="F73" s="135" t="s">
        <v>17</v>
      </c>
      <c r="G73" s="135" t="s">
        <v>37</v>
      </c>
      <c r="H73" s="135" t="s">
        <v>56</v>
      </c>
      <c r="I73" s="136" t="s">
        <v>259</v>
      </c>
      <c r="J73" s="138">
        <v>0.33333333333333331</v>
      </c>
      <c r="K73" s="138" t="e">
        <v>#VALUE!</v>
      </c>
      <c r="M73" s="99"/>
    </row>
    <row r="74" spans="1:13" ht="14.25" hidden="1" customHeight="1" x14ac:dyDescent="0.2">
      <c r="A74" s="68"/>
      <c r="B74" s="137" t="s">
        <v>456</v>
      </c>
      <c r="C74" s="132" t="s">
        <v>555</v>
      </c>
      <c r="D74" s="133"/>
      <c r="E74" s="134">
        <v>260</v>
      </c>
      <c r="F74" s="135" t="s">
        <v>17</v>
      </c>
      <c r="G74" s="135" t="s">
        <v>37</v>
      </c>
      <c r="H74" s="135" t="s">
        <v>56</v>
      </c>
      <c r="I74" s="136" t="s">
        <v>259</v>
      </c>
      <c r="J74" s="138">
        <v>0.33333333333333331</v>
      </c>
      <c r="K74" s="138" t="e">
        <v>#VALUE!</v>
      </c>
      <c r="M74" s="99"/>
    </row>
    <row r="75" spans="1:13" ht="14.25" hidden="1" customHeight="1" x14ac:dyDescent="0.2">
      <c r="A75" s="68"/>
      <c r="B75" s="137" t="s">
        <v>457</v>
      </c>
      <c r="C75" s="132" t="s">
        <v>556</v>
      </c>
      <c r="D75" s="133"/>
      <c r="E75" s="134">
        <v>261</v>
      </c>
      <c r="F75" s="135" t="s">
        <v>17</v>
      </c>
      <c r="G75" s="135" t="s">
        <v>37</v>
      </c>
      <c r="H75" s="135" t="s">
        <v>56</v>
      </c>
      <c r="I75" s="136" t="s">
        <v>259</v>
      </c>
      <c r="J75" s="138">
        <v>0.33333333333333331</v>
      </c>
      <c r="K75" s="138" t="e">
        <v>#VALUE!</v>
      </c>
      <c r="M75" s="99"/>
    </row>
    <row r="76" spans="1:13" ht="14.25" hidden="1" customHeight="1" x14ac:dyDescent="0.2">
      <c r="A76" s="68"/>
      <c r="B76" s="137" t="s">
        <v>458</v>
      </c>
      <c r="C76" s="132" t="s">
        <v>557</v>
      </c>
      <c r="D76" s="133"/>
      <c r="E76" s="134">
        <v>262</v>
      </c>
      <c r="F76" s="135" t="s">
        <v>17</v>
      </c>
      <c r="G76" s="135" t="s">
        <v>37</v>
      </c>
      <c r="H76" s="135" t="s">
        <v>56</v>
      </c>
      <c r="I76" s="136" t="s">
        <v>259</v>
      </c>
      <c r="J76" s="138">
        <v>0.33333333333333331</v>
      </c>
      <c r="K76" s="138" t="e">
        <v>#VALUE!</v>
      </c>
      <c r="M76" s="99"/>
    </row>
    <row r="77" spans="1:13" ht="13.9" hidden="1" customHeight="1" x14ac:dyDescent="0.2">
      <c r="A77" s="68"/>
      <c r="B77" s="144" t="s">
        <v>203</v>
      </c>
      <c r="C77" s="132" t="s">
        <v>204</v>
      </c>
      <c r="D77" s="133" t="s">
        <v>184</v>
      </c>
      <c r="E77" s="134">
        <v>264</v>
      </c>
      <c r="F77" s="135" t="s">
        <v>17</v>
      </c>
      <c r="G77" s="135" t="s">
        <v>37</v>
      </c>
      <c r="H77" s="135" t="s">
        <v>56</v>
      </c>
      <c r="I77" s="136">
        <v>0</v>
      </c>
      <c r="J77" s="138">
        <v>0.33333333333333331</v>
      </c>
      <c r="K77" s="138" t="e">
        <v>#VALUE!</v>
      </c>
      <c r="M77" s="99"/>
    </row>
    <row r="78" spans="1:13" ht="14.25" hidden="1" customHeight="1" x14ac:dyDescent="0.2">
      <c r="A78" s="68"/>
      <c r="B78" s="144" t="s">
        <v>205</v>
      </c>
      <c r="C78" s="132" t="s">
        <v>206</v>
      </c>
      <c r="D78" s="133" t="s">
        <v>184</v>
      </c>
      <c r="E78" s="134">
        <v>315</v>
      </c>
      <c r="F78" s="135" t="s">
        <v>17</v>
      </c>
      <c r="G78" s="135" t="s">
        <v>207</v>
      </c>
      <c r="H78" s="135" t="s">
        <v>56</v>
      </c>
      <c r="I78" s="136">
        <v>0.25</v>
      </c>
      <c r="J78" s="138">
        <v>0.33333333333333331</v>
      </c>
      <c r="K78" s="138">
        <v>8.3333333333333329E-2</v>
      </c>
      <c r="M78" s="99"/>
    </row>
    <row r="79" spans="1:13" ht="14.25" hidden="1" customHeight="1" x14ac:dyDescent="0.2">
      <c r="A79" s="68"/>
      <c r="B79" s="144" t="s">
        <v>208</v>
      </c>
      <c r="C79" s="132" t="s">
        <v>209</v>
      </c>
      <c r="D79" s="133" t="s">
        <v>184</v>
      </c>
      <c r="E79" s="134">
        <v>325</v>
      </c>
      <c r="F79" s="135" t="s">
        <v>17</v>
      </c>
      <c r="G79" s="135" t="s">
        <v>207</v>
      </c>
      <c r="H79" s="135" t="s">
        <v>56</v>
      </c>
      <c r="I79" s="136">
        <v>0.25</v>
      </c>
      <c r="J79" s="138">
        <v>0.33333333333333331</v>
      </c>
      <c r="K79" s="138">
        <v>8.3333333333333329E-2</v>
      </c>
      <c r="M79" s="99"/>
    </row>
    <row r="80" spans="1:13" ht="14.25" hidden="1" customHeight="1" x14ac:dyDescent="0.2">
      <c r="A80" s="68"/>
      <c r="B80" s="144" t="s">
        <v>459</v>
      </c>
      <c r="C80" s="132" t="s">
        <v>460</v>
      </c>
      <c r="D80" s="133"/>
      <c r="E80" s="134">
        <v>326</v>
      </c>
      <c r="F80" s="135" t="s">
        <v>17</v>
      </c>
      <c r="G80" s="135" t="s">
        <v>207</v>
      </c>
      <c r="H80" s="135" t="s">
        <v>56</v>
      </c>
      <c r="I80" s="136" t="s">
        <v>259</v>
      </c>
      <c r="J80" s="138">
        <v>0.33333333333333331</v>
      </c>
      <c r="K80" s="138" t="e">
        <v>#VALUE!</v>
      </c>
      <c r="M80" s="99"/>
    </row>
    <row r="81" spans="1:13" ht="14.25" hidden="1" customHeight="1" x14ac:dyDescent="0.2">
      <c r="A81" s="68"/>
      <c r="B81" s="144" t="s">
        <v>210</v>
      </c>
      <c r="C81" s="132" t="s">
        <v>211</v>
      </c>
      <c r="D81" s="133"/>
      <c r="E81" s="134">
        <v>327</v>
      </c>
      <c r="F81" s="135" t="s">
        <v>17</v>
      </c>
      <c r="G81" s="135" t="s">
        <v>207</v>
      </c>
      <c r="H81" s="135" t="s">
        <v>56</v>
      </c>
      <c r="I81" s="136" t="s">
        <v>259</v>
      </c>
      <c r="J81" s="138">
        <v>0.33333333333333331</v>
      </c>
      <c r="K81" s="138" t="e">
        <v>#VALUE!</v>
      </c>
      <c r="M81" s="99"/>
    </row>
    <row r="82" spans="1:13" ht="14.25" hidden="1" customHeight="1" x14ac:dyDescent="0.2">
      <c r="A82" s="68"/>
      <c r="B82" s="144" t="s">
        <v>461</v>
      </c>
      <c r="C82" s="132" t="s">
        <v>462</v>
      </c>
      <c r="D82" s="133" t="s">
        <v>184</v>
      </c>
      <c r="E82" s="134">
        <v>328</v>
      </c>
      <c r="F82" s="135" t="s">
        <v>17</v>
      </c>
      <c r="G82" s="135" t="s">
        <v>207</v>
      </c>
      <c r="H82" s="135" t="s">
        <v>56</v>
      </c>
      <c r="I82" s="136">
        <v>0.25</v>
      </c>
      <c r="J82" s="138">
        <v>0.33333333333333331</v>
      </c>
      <c r="K82" s="138">
        <v>8.3333333333333329E-2</v>
      </c>
      <c r="M82" s="99"/>
    </row>
    <row r="83" spans="1:13" ht="14.25" hidden="1" customHeight="1" x14ac:dyDescent="0.2">
      <c r="A83" s="68"/>
      <c r="B83" s="144" t="s">
        <v>463</v>
      </c>
      <c r="C83" s="132" t="s">
        <v>464</v>
      </c>
      <c r="D83" s="133" t="s">
        <v>184</v>
      </c>
      <c r="E83" s="134">
        <v>330</v>
      </c>
      <c r="F83" s="135" t="s">
        <v>17</v>
      </c>
      <c r="G83" s="135" t="s">
        <v>207</v>
      </c>
      <c r="H83" s="135" t="s">
        <v>56</v>
      </c>
      <c r="I83" s="136">
        <v>0.25</v>
      </c>
      <c r="J83" s="138">
        <v>0.33333333333333331</v>
      </c>
      <c r="K83" s="138">
        <v>8.3333333333333329E-2</v>
      </c>
      <c r="M83" s="99"/>
    </row>
    <row r="84" spans="1:13" ht="14.25" hidden="1" customHeight="1" x14ac:dyDescent="0.2">
      <c r="A84" s="68"/>
      <c r="B84" s="144" t="s">
        <v>465</v>
      </c>
      <c r="C84" s="132" t="s">
        <v>466</v>
      </c>
      <c r="D84" s="133"/>
      <c r="E84" s="134">
        <v>332</v>
      </c>
      <c r="F84" s="135" t="s">
        <v>17</v>
      </c>
      <c r="G84" s="135" t="s">
        <v>207</v>
      </c>
      <c r="H84" s="135" t="s">
        <v>56</v>
      </c>
      <c r="I84" s="136" t="s">
        <v>259</v>
      </c>
      <c r="J84" s="138">
        <v>0.33333333333333331</v>
      </c>
      <c r="K84" s="138" t="e">
        <v>#VALUE!</v>
      </c>
      <c r="M84" s="99"/>
    </row>
    <row r="85" spans="1:13" ht="13.9" hidden="1" customHeight="1" x14ac:dyDescent="0.2">
      <c r="A85" s="68"/>
      <c r="B85" s="144" t="s">
        <v>467</v>
      </c>
      <c r="C85" s="132" t="s">
        <v>468</v>
      </c>
      <c r="D85" s="133" t="s">
        <v>184</v>
      </c>
      <c r="E85" s="134">
        <v>333</v>
      </c>
      <c r="F85" s="135" t="s">
        <v>17</v>
      </c>
      <c r="G85" s="135" t="s">
        <v>207</v>
      </c>
      <c r="H85" s="135" t="s">
        <v>56</v>
      </c>
      <c r="I85" s="136">
        <v>0.5</v>
      </c>
      <c r="J85" s="138">
        <v>0.33333333333333331</v>
      </c>
      <c r="K85" s="138">
        <f>+I85*J85</f>
        <v>0.16666666666666666</v>
      </c>
      <c r="M85" s="99"/>
    </row>
    <row r="86" spans="1:13" ht="14.25" hidden="1" customHeight="1" x14ac:dyDescent="0.2">
      <c r="A86" s="68"/>
      <c r="B86" s="144" t="s">
        <v>212</v>
      </c>
      <c r="C86" s="132" t="s">
        <v>213</v>
      </c>
      <c r="D86" s="133"/>
      <c r="E86" s="134">
        <v>334</v>
      </c>
      <c r="F86" s="135" t="s">
        <v>17</v>
      </c>
      <c r="G86" s="135" t="s">
        <v>207</v>
      </c>
      <c r="H86" s="135" t="s">
        <v>56</v>
      </c>
      <c r="I86" s="136" t="s">
        <v>259</v>
      </c>
      <c r="J86" s="138">
        <v>0.33333333333333331</v>
      </c>
      <c r="K86" s="138" t="e">
        <v>#VALUE!</v>
      </c>
      <c r="M86" s="99"/>
    </row>
    <row r="87" spans="1:13" ht="14.25" hidden="1" customHeight="1" x14ac:dyDescent="0.2">
      <c r="A87" s="68"/>
      <c r="B87" s="144" t="s">
        <v>469</v>
      </c>
      <c r="C87" s="132" t="s">
        <v>470</v>
      </c>
      <c r="D87" s="133"/>
      <c r="E87" s="134">
        <v>337</v>
      </c>
      <c r="F87" s="135" t="s">
        <v>17</v>
      </c>
      <c r="G87" s="135" t="s">
        <v>207</v>
      </c>
      <c r="H87" s="135" t="s">
        <v>56</v>
      </c>
      <c r="I87" s="136" t="s">
        <v>259</v>
      </c>
      <c r="J87" s="138">
        <v>0.33333333333333331</v>
      </c>
      <c r="K87" s="138" t="e">
        <v>#VALUE!</v>
      </c>
      <c r="M87" s="99"/>
    </row>
    <row r="88" spans="1:13" ht="14.25" hidden="1" customHeight="1" x14ac:dyDescent="0.2">
      <c r="A88" s="68"/>
      <c r="B88" s="144" t="s">
        <v>471</v>
      </c>
      <c r="C88" s="132" t="s">
        <v>472</v>
      </c>
      <c r="D88" s="133"/>
      <c r="E88" s="134">
        <v>340</v>
      </c>
      <c r="F88" s="135" t="s">
        <v>17</v>
      </c>
      <c r="G88" s="135" t="s">
        <v>207</v>
      </c>
      <c r="H88" s="135" t="s">
        <v>56</v>
      </c>
      <c r="I88" s="136" t="s">
        <v>259</v>
      </c>
      <c r="J88" s="138">
        <v>0.33333333333333331</v>
      </c>
      <c r="K88" s="138" t="e">
        <v>#VALUE!</v>
      </c>
      <c r="M88" s="99"/>
    </row>
    <row r="89" spans="1:13" ht="14.25" hidden="1" customHeight="1" x14ac:dyDescent="0.2">
      <c r="A89" s="68"/>
      <c r="B89" s="144" t="s">
        <v>473</v>
      </c>
      <c r="C89" s="132" t="s">
        <v>474</v>
      </c>
      <c r="D89" s="133"/>
      <c r="E89" s="134">
        <v>343</v>
      </c>
      <c r="F89" s="135" t="s">
        <v>17</v>
      </c>
      <c r="G89" s="135" t="s">
        <v>207</v>
      </c>
      <c r="H89" s="135" t="s">
        <v>56</v>
      </c>
      <c r="I89" s="136" t="s">
        <v>259</v>
      </c>
      <c r="J89" s="138">
        <v>0.33333333333333331</v>
      </c>
      <c r="K89" s="138" t="e">
        <v>#VALUE!</v>
      </c>
      <c r="M89" s="99"/>
    </row>
    <row r="90" spans="1:13" ht="14.25" hidden="1" customHeight="1" x14ac:dyDescent="0.2">
      <c r="A90" s="68"/>
      <c r="B90" s="144" t="s">
        <v>558</v>
      </c>
      <c r="C90" s="147" t="s">
        <v>546</v>
      </c>
      <c r="D90" s="133"/>
      <c r="E90" s="134">
        <v>351</v>
      </c>
      <c r="F90" s="135" t="s">
        <v>17</v>
      </c>
      <c r="G90" s="135" t="s">
        <v>207</v>
      </c>
      <c r="H90" s="135" t="s">
        <v>56</v>
      </c>
      <c r="I90" s="136" t="s">
        <v>259</v>
      </c>
      <c r="J90" s="138">
        <v>0.33333333333333331</v>
      </c>
      <c r="K90" s="138" t="e">
        <v>#VALUE!</v>
      </c>
      <c r="M90" s="99"/>
    </row>
    <row r="91" spans="1:13" ht="14.25" hidden="1" customHeight="1" x14ac:dyDescent="0.2">
      <c r="A91" s="68"/>
      <c r="B91" s="144" t="s">
        <v>559</v>
      </c>
      <c r="C91" s="147" t="s">
        <v>547</v>
      </c>
      <c r="D91" s="133"/>
      <c r="E91" s="134">
        <v>352</v>
      </c>
      <c r="F91" s="135" t="s">
        <v>17</v>
      </c>
      <c r="G91" s="135" t="s">
        <v>207</v>
      </c>
      <c r="H91" s="135" t="s">
        <v>56</v>
      </c>
      <c r="I91" s="136" t="s">
        <v>259</v>
      </c>
      <c r="J91" s="138">
        <v>0.33333333333333331</v>
      </c>
      <c r="K91" s="138" t="e">
        <v>#VALUE!</v>
      </c>
      <c r="M91" s="99"/>
    </row>
    <row r="92" spans="1:13" ht="14.25" hidden="1" customHeight="1" x14ac:dyDescent="0.2">
      <c r="A92" s="68"/>
      <c r="B92" s="144" t="s">
        <v>560</v>
      </c>
      <c r="C92" s="147" t="s">
        <v>542</v>
      </c>
      <c r="D92" s="133"/>
      <c r="E92" s="134">
        <v>353</v>
      </c>
      <c r="F92" s="135" t="s">
        <v>17</v>
      </c>
      <c r="G92" s="135" t="s">
        <v>207</v>
      </c>
      <c r="H92" s="135" t="s">
        <v>56</v>
      </c>
      <c r="I92" s="136" t="s">
        <v>259</v>
      </c>
      <c r="J92" s="138">
        <v>0.33333333333333331</v>
      </c>
      <c r="K92" s="138" t="e">
        <v>#VALUE!</v>
      </c>
      <c r="M92" s="99"/>
    </row>
    <row r="93" spans="1:13" ht="14.25" hidden="1" customHeight="1" x14ac:dyDescent="0.2">
      <c r="A93" s="68"/>
      <c r="B93" s="144" t="s">
        <v>561</v>
      </c>
      <c r="C93" s="147" t="s">
        <v>543</v>
      </c>
      <c r="D93" s="133"/>
      <c r="E93" s="134">
        <v>354</v>
      </c>
      <c r="F93" s="135" t="s">
        <v>17</v>
      </c>
      <c r="G93" s="135" t="s">
        <v>207</v>
      </c>
      <c r="H93" s="135" t="s">
        <v>56</v>
      </c>
      <c r="I93" s="136" t="s">
        <v>259</v>
      </c>
      <c r="J93" s="138">
        <v>0.33333333333333331</v>
      </c>
      <c r="K93" s="138" t="e">
        <v>#VALUE!</v>
      </c>
      <c r="M93" s="99"/>
    </row>
    <row r="94" spans="1:13" ht="13.9" hidden="1" customHeight="1" x14ac:dyDescent="0.2">
      <c r="A94" s="68"/>
      <c r="B94" s="144" t="s">
        <v>562</v>
      </c>
      <c r="C94" s="147" t="s">
        <v>544</v>
      </c>
      <c r="D94" s="133"/>
      <c r="E94" s="134">
        <v>355</v>
      </c>
      <c r="F94" s="135" t="s">
        <v>17</v>
      </c>
      <c r="G94" s="135" t="s">
        <v>207</v>
      </c>
      <c r="H94" s="135" t="s">
        <v>56</v>
      </c>
      <c r="I94" s="136" t="s">
        <v>259</v>
      </c>
      <c r="J94" s="138">
        <v>0.33333333333333331</v>
      </c>
      <c r="K94" s="138" t="e">
        <v>#VALUE!</v>
      </c>
      <c r="M94" s="99"/>
    </row>
    <row r="95" spans="1:13" ht="14.25" hidden="1" customHeight="1" x14ac:dyDescent="0.2">
      <c r="A95" s="68"/>
      <c r="B95" s="144" t="s">
        <v>563</v>
      </c>
      <c r="C95" s="147" t="s">
        <v>545</v>
      </c>
      <c r="D95" s="133" t="s">
        <v>184</v>
      </c>
      <c r="E95" s="134">
        <v>356</v>
      </c>
      <c r="F95" s="135" t="s">
        <v>17</v>
      </c>
      <c r="G95" s="135" t="s">
        <v>207</v>
      </c>
      <c r="H95" s="135" t="s">
        <v>56</v>
      </c>
      <c r="I95" s="136">
        <v>0</v>
      </c>
      <c r="J95" s="138">
        <v>0.33333333333333331</v>
      </c>
      <c r="K95" s="138">
        <v>0</v>
      </c>
      <c r="M95" s="99"/>
    </row>
    <row r="96" spans="1:13" ht="14.25" customHeight="1" x14ac:dyDescent="0.2">
      <c r="A96" s="68"/>
      <c r="C96" s="11"/>
      <c r="D96" s="11"/>
      <c r="E96" s="11"/>
      <c r="J96" s="14"/>
      <c r="K96" s="130"/>
      <c r="M96" s="99"/>
    </row>
    <row r="97" spans="1:13" ht="14.25" customHeight="1" x14ac:dyDescent="0.2">
      <c r="A97" s="68"/>
      <c r="B97" s="6" t="s">
        <v>498</v>
      </c>
      <c r="D97" s="70"/>
      <c r="E97" s="13"/>
      <c r="J97" s="14"/>
      <c r="K97" s="14"/>
      <c r="M97" s="99"/>
    </row>
    <row r="98" spans="1:13" ht="14.25" customHeight="1" thickBot="1" x14ac:dyDescent="0.25">
      <c r="A98" s="68"/>
      <c r="B98" s="11"/>
      <c r="C98" s="11"/>
      <c r="D98" s="70"/>
      <c r="E98" s="13"/>
      <c r="J98" s="14"/>
      <c r="K98" s="14"/>
      <c r="M98" s="99"/>
    </row>
    <row r="99" spans="1:13" ht="45.75" customHeight="1" thickBot="1" x14ac:dyDescent="0.25">
      <c r="A99" s="68"/>
      <c r="C99" s="15" t="s">
        <v>214</v>
      </c>
      <c r="D99" s="16" t="s">
        <v>512</v>
      </c>
      <c r="E99" s="16" t="s">
        <v>68</v>
      </c>
      <c r="F99" s="18" t="s">
        <v>513</v>
      </c>
      <c r="M99" s="99"/>
    </row>
    <row r="100" spans="1:13" ht="26.25" customHeight="1" x14ac:dyDescent="0.2">
      <c r="A100" s="68"/>
      <c r="C100" s="28" t="s">
        <v>215</v>
      </c>
      <c r="D100" s="102">
        <f>I12+I18+I24+I30+I36</f>
        <v>0</v>
      </c>
      <c r="E100" s="102">
        <f t="shared" ref="E100:E105" si="5">1/6</f>
        <v>0.16666666666666666</v>
      </c>
      <c r="F100" s="103">
        <f t="shared" ref="F100:F105" si="6">E100*D100</f>
        <v>0</v>
      </c>
      <c r="M100" s="99"/>
    </row>
    <row r="101" spans="1:13" ht="26.25" customHeight="1" x14ac:dyDescent="0.2">
      <c r="A101" s="68"/>
      <c r="C101" s="28" t="s">
        <v>216</v>
      </c>
      <c r="D101" s="102">
        <f>I13+I19+I25+I31+I37</f>
        <v>0</v>
      </c>
      <c r="E101" s="102">
        <f t="shared" si="5"/>
        <v>0.16666666666666666</v>
      </c>
      <c r="F101" s="103">
        <f t="shared" si="6"/>
        <v>0</v>
      </c>
      <c r="M101" s="99"/>
    </row>
    <row r="102" spans="1:13" ht="31.5" x14ac:dyDescent="0.2">
      <c r="A102" s="68"/>
      <c r="C102" s="28" t="s">
        <v>217</v>
      </c>
      <c r="D102" s="102">
        <f>I14+I15+I16+I20+I21+I22+I26+I27+I28+I32+I33+I34+I38+I39+I40</f>
        <v>0</v>
      </c>
      <c r="E102" s="102">
        <f t="shared" si="5"/>
        <v>0.16666666666666666</v>
      </c>
      <c r="F102" s="103">
        <f t="shared" si="6"/>
        <v>0</v>
      </c>
      <c r="M102" s="99"/>
    </row>
    <row r="103" spans="1:13" ht="26.25" customHeight="1" x14ac:dyDescent="0.2">
      <c r="A103" s="68"/>
      <c r="C103" s="28" t="s">
        <v>218</v>
      </c>
      <c r="D103" s="102">
        <f>I17+I23+I29+I35+I41</f>
        <v>0</v>
      </c>
      <c r="E103" s="102">
        <f t="shared" si="5"/>
        <v>0.16666666666666666</v>
      </c>
      <c r="F103" s="103">
        <f t="shared" si="6"/>
        <v>0</v>
      </c>
      <c r="M103" s="99"/>
    </row>
    <row r="104" spans="1:13" ht="26.25" customHeight="1" x14ac:dyDescent="0.2">
      <c r="A104" s="68"/>
      <c r="C104" s="28" t="s">
        <v>219</v>
      </c>
      <c r="D104" s="102">
        <f>SUM(I42:I46)</f>
        <v>1</v>
      </c>
      <c r="E104" s="102">
        <f t="shared" si="5"/>
        <v>0.16666666666666666</v>
      </c>
      <c r="F104" s="103">
        <f t="shared" si="6"/>
        <v>0.16666666666666666</v>
      </c>
      <c r="M104" s="99"/>
    </row>
    <row r="105" spans="1:13" ht="26.25" customHeight="1" thickBot="1" x14ac:dyDescent="0.25">
      <c r="A105" s="68"/>
      <c r="C105" s="19" t="s">
        <v>220</v>
      </c>
      <c r="D105" s="10">
        <f>SUM(I47:I57)</f>
        <v>1</v>
      </c>
      <c r="E105" s="102">
        <f t="shared" si="5"/>
        <v>0.16666666666666666</v>
      </c>
      <c r="F105" s="103">
        <f t="shared" si="6"/>
        <v>0.16666666666666666</v>
      </c>
      <c r="M105" s="99"/>
    </row>
    <row r="106" spans="1:13" ht="26.25" customHeight="1" thickBot="1" x14ac:dyDescent="0.25">
      <c r="A106" s="68"/>
      <c r="C106" s="201" t="s">
        <v>73</v>
      </c>
      <c r="D106" s="208"/>
      <c r="E106" s="209"/>
      <c r="F106" s="25">
        <f>SUM(F100:F105)</f>
        <v>0.33333333333333331</v>
      </c>
      <c r="M106" s="99"/>
    </row>
    <row r="107" spans="1:13" ht="14.25" customHeight="1" x14ac:dyDescent="0.2">
      <c r="A107" s="68"/>
      <c r="M107" s="99"/>
    </row>
    <row r="108" spans="1:13" ht="14.25" customHeight="1" x14ac:dyDescent="0.2">
      <c r="A108" s="68"/>
      <c r="M108" s="99"/>
    </row>
    <row r="109" spans="1:13" ht="14.25" customHeight="1" thickBot="1" x14ac:dyDescent="0.25">
      <c r="A109" s="68"/>
      <c r="M109" s="99"/>
    </row>
    <row r="110" spans="1:13" ht="33.75" customHeight="1" thickBot="1" x14ac:dyDescent="0.25">
      <c r="A110" s="68"/>
      <c r="C110" s="27" t="s">
        <v>221</v>
      </c>
      <c r="D110" s="72" t="s">
        <v>512</v>
      </c>
      <c r="E110" s="72" t="s">
        <v>68</v>
      </c>
      <c r="F110" s="73" t="s">
        <v>516</v>
      </c>
      <c r="M110" s="99"/>
    </row>
    <row r="111" spans="1:13" ht="36.75" customHeight="1" x14ac:dyDescent="0.2">
      <c r="A111" s="68"/>
      <c r="C111" s="28" t="s">
        <v>222</v>
      </c>
      <c r="D111" s="102">
        <f>SUM(I58:I63)</f>
        <v>1</v>
      </c>
      <c r="E111" s="102">
        <f t="shared" ref="E111:E113" si="7">1/3</f>
        <v>0.33333333333333331</v>
      </c>
      <c r="F111" s="103">
        <f t="shared" ref="F111:F113" si="8">E111*D111</f>
        <v>0.33333333333333331</v>
      </c>
      <c r="M111" s="99"/>
    </row>
    <row r="112" spans="1:13" ht="33.75" customHeight="1" x14ac:dyDescent="0.2">
      <c r="A112" s="68"/>
      <c r="C112" s="28" t="s">
        <v>223</v>
      </c>
      <c r="D112" s="102">
        <f>SUM(I64:I67)</f>
        <v>0</v>
      </c>
      <c r="E112" s="102">
        <f t="shared" si="7"/>
        <v>0.33333333333333331</v>
      </c>
      <c r="F112" s="103">
        <f t="shared" si="8"/>
        <v>0</v>
      </c>
      <c r="M112" s="99"/>
    </row>
    <row r="113" spans="1:13" ht="36.75" customHeight="1" thickBot="1" x14ac:dyDescent="0.25">
      <c r="A113" s="68"/>
      <c r="C113" s="28" t="s">
        <v>536</v>
      </c>
      <c r="D113" s="102">
        <f>SUM(I68:I77)</f>
        <v>0</v>
      </c>
      <c r="E113" s="102">
        <f t="shared" si="7"/>
        <v>0.33333333333333331</v>
      </c>
      <c r="F113" s="103">
        <f t="shared" si="8"/>
        <v>0</v>
      </c>
      <c r="M113" s="99"/>
    </row>
    <row r="114" spans="1:13" ht="27" customHeight="1" thickBot="1" x14ac:dyDescent="0.25">
      <c r="A114" s="68"/>
      <c r="C114" s="195" t="s">
        <v>73</v>
      </c>
      <c r="D114" s="208"/>
      <c r="E114" s="209"/>
      <c r="F114" s="31">
        <f>SUM(F111:F113)</f>
        <v>0.33333333333333331</v>
      </c>
      <c r="M114" s="99"/>
    </row>
    <row r="115" spans="1:13" ht="27" customHeight="1" x14ac:dyDescent="0.2">
      <c r="A115" s="68"/>
      <c r="M115" s="99"/>
    </row>
    <row r="116" spans="1:13" ht="27" customHeight="1" x14ac:dyDescent="0.2">
      <c r="A116" s="68"/>
      <c r="M116" s="99"/>
    </row>
    <row r="117" spans="1:13" ht="14.25" customHeight="1" thickBot="1" x14ac:dyDescent="0.25">
      <c r="A117" s="68"/>
      <c r="M117" s="99"/>
    </row>
    <row r="118" spans="1:13" ht="33.75" customHeight="1" thickBot="1" x14ac:dyDescent="0.25">
      <c r="A118" s="68"/>
      <c r="C118" s="110" t="s">
        <v>224</v>
      </c>
      <c r="D118" s="111" t="s">
        <v>512</v>
      </c>
      <c r="E118" s="111" t="s">
        <v>68</v>
      </c>
      <c r="F118" s="112" t="s">
        <v>517</v>
      </c>
      <c r="M118" s="99"/>
    </row>
    <row r="119" spans="1:13" ht="27" customHeight="1" x14ac:dyDescent="0.2">
      <c r="A119" s="68"/>
      <c r="C119" s="113" t="s">
        <v>225</v>
      </c>
      <c r="D119" s="102">
        <f>SUM(I78:I84)</f>
        <v>1</v>
      </c>
      <c r="E119" s="102">
        <f>1/3</f>
        <v>0.33333333333333331</v>
      </c>
      <c r="F119" s="114">
        <f t="shared" ref="F119:F120" si="9">E119*D119</f>
        <v>0.33333333333333331</v>
      </c>
      <c r="M119" s="99"/>
    </row>
    <row r="120" spans="1:13" ht="37.5" customHeight="1" x14ac:dyDescent="0.2">
      <c r="A120" s="68"/>
      <c r="C120" s="115" t="s">
        <v>226</v>
      </c>
      <c r="D120" s="102">
        <f>SUM(I85:I89)</f>
        <v>0.5</v>
      </c>
      <c r="E120" s="102">
        <f t="shared" ref="E120:E121" si="10">1/3</f>
        <v>0.33333333333333331</v>
      </c>
      <c r="F120" s="114">
        <f t="shared" si="9"/>
        <v>0.16666666666666666</v>
      </c>
      <c r="M120" s="99"/>
    </row>
    <row r="121" spans="1:13" ht="37.5" customHeight="1" thickBot="1" x14ac:dyDescent="0.25">
      <c r="A121" s="68"/>
      <c r="C121" s="116" t="s">
        <v>541</v>
      </c>
      <c r="D121" s="117">
        <f>SUM(I90:I95)</f>
        <v>0</v>
      </c>
      <c r="E121" s="118">
        <f t="shared" si="10"/>
        <v>0.33333333333333331</v>
      </c>
      <c r="F121" s="119">
        <f>E121*D121</f>
        <v>0</v>
      </c>
      <c r="M121" s="99"/>
    </row>
    <row r="122" spans="1:13" ht="27" customHeight="1" thickBot="1" x14ac:dyDescent="0.25">
      <c r="A122" s="68"/>
      <c r="C122" s="210" t="s">
        <v>73</v>
      </c>
      <c r="D122" s="211"/>
      <c r="E122" s="212"/>
      <c r="F122" s="109">
        <f>SUM(F119:F121)</f>
        <v>0.5</v>
      </c>
      <c r="M122" s="99"/>
    </row>
    <row r="123" spans="1:13" ht="14.25" customHeight="1" thickBot="1" x14ac:dyDescent="0.25">
      <c r="A123" s="68"/>
      <c r="M123" s="99"/>
    </row>
    <row r="124" spans="1:13" ht="29.25" customHeight="1" thickBot="1" x14ac:dyDescent="0.25">
      <c r="A124" s="68"/>
      <c r="C124" s="192" t="s">
        <v>78</v>
      </c>
      <c r="D124" s="208"/>
      <c r="E124" s="209"/>
      <c r="F124" s="76">
        <f>(F106*(1/3))+(F114*(1/3)+(F122*(1/3)))</f>
        <v>0.3888888888888889</v>
      </c>
      <c r="M124" s="99"/>
    </row>
    <row r="125" spans="1:13" ht="14.25" customHeight="1" x14ac:dyDescent="0.2">
      <c r="A125" s="68"/>
      <c r="M125" s="99"/>
    </row>
    <row r="126" spans="1:13" ht="14.25" customHeight="1" x14ac:dyDescent="0.2">
      <c r="A126" s="68"/>
      <c r="M126" s="99"/>
    </row>
    <row r="127" spans="1:13" ht="14.25" customHeight="1" x14ac:dyDescent="0.2">
      <c r="A127" s="68"/>
      <c r="M127" s="99"/>
    </row>
    <row r="128" spans="1:13" ht="14.25" customHeight="1" x14ac:dyDescent="0.2">
      <c r="A128" s="68"/>
      <c r="M128" s="99"/>
    </row>
    <row r="129" spans="1:13" ht="14.25" customHeight="1" x14ac:dyDescent="0.2">
      <c r="A129" s="68"/>
      <c r="M129" s="99"/>
    </row>
    <row r="130" spans="1:13" ht="14.25" customHeight="1" x14ac:dyDescent="0.2">
      <c r="A130" s="68"/>
      <c r="M130" s="99"/>
    </row>
    <row r="131" spans="1:13" ht="14.25" customHeight="1" x14ac:dyDescent="0.2">
      <c r="A131" s="68"/>
      <c r="M131" s="99"/>
    </row>
    <row r="132" spans="1:13" ht="16.149999999999999" customHeight="1" x14ac:dyDescent="0.2">
      <c r="A132" s="68"/>
      <c r="C132" s="96" t="s">
        <v>509</v>
      </c>
      <c r="D132" s="97"/>
      <c r="E132" s="97"/>
      <c r="F132" s="97"/>
      <c r="G132" s="97"/>
      <c r="H132" s="97"/>
      <c r="I132" s="97"/>
      <c r="J132" s="98"/>
      <c r="M132" s="99"/>
    </row>
    <row r="133" spans="1:13" ht="14.25" customHeight="1" x14ac:dyDescent="0.2">
      <c r="A133" s="68"/>
      <c r="C133" s="89" t="s">
        <v>508</v>
      </c>
      <c r="D133" s="82"/>
      <c r="E133" s="82"/>
      <c r="F133" s="82"/>
      <c r="G133" s="82"/>
      <c r="H133" s="82"/>
      <c r="I133" s="82"/>
      <c r="J133" s="88"/>
      <c r="M133" s="99"/>
    </row>
    <row r="134" spans="1:13" ht="14.25" customHeight="1" x14ac:dyDescent="0.2">
      <c r="A134" s="68"/>
      <c r="C134" s="89" t="s">
        <v>510</v>
      </c>
      <c r="D134" s="82"/>
      <c r="E134" s="82"/>
      <c r="F134" s="82"/>
      <c r="G134" s="82"/>
      <c r="H134" s="82"/>
      <c r="I134" s="82"/>
      <c r="J134" s="88"/>
      <c r="M134" s="99"/>
    </row>
    <row r="135" spans="1:13" ht="14.25" customHeight="1" x14ac:dyDescent="0.2">
      <c r="A135" s="68"/>
      <c r="C135" s="100" t="s">
        <v>511</v>
      </c>
      <c r="D135" s="91"/>
      <c r="E135" s="91"/>
      <c r="F135" s="91"/>
      <c r="G135" s="91"/>
      <c r="H135" s="91"/>
      <c r="I135" s="91"/>
      <c r="J135" s="101"/>
      <c r="M135" s="99"/>
    </row>
    <row r="136" spans="1:13" ht="14.25" customHeight="1" x14ac:dyDescent="0.2">
      <c r="A136" s="68"/>
      <c r="M136" s="99"/>
    </row>
    <row r="137" spans="1:13" ht="14.25" customHeight="1" x14ac:dyDescent="0.2">
      <c r="A137" s="68"/>
      <c r="M137" s="99"/>
    </row>
    <row r="138" spans="1:13" ht="14.25" customHeight="1" x14ac:dyDescent="0.2">
      <c r="A138" s="68"/>
      <c r="M138" s="99"/>
    </row>
    <row r="139" spans="1:13" ht="14.25" customHeight="1" thickBot="1" x14ac:dyDescent="0.25">
      <c r="A139" s="104"/>
      <c r="B139" s="105"/>
      <c r="C139" s="105"/>
      <c r="D139" s="105"/>
      <c r="E139" s="105"/>
      <c r="F139" s="105"/>
      <c r="G139" s="105"/>
      <c r="H139" s="105"/>
      <c r="I139" s="105"/>
      <c r="J139" s="105"/>
      <c r="K139" s="105"/>
      <c r="L139" s="105"/>
      <c r="M139" s="106"/>
    </row>
    <row r="140" spans="1:13" ht="14.25" customHeight="1" x14ac:dyDescent="0.2"/>
    <row r="141" spans="1:13" ht="14.25" customHeight="1" x14ac:dyDescent="0.2"/>
    <row r="142" spans="1:13" ht="14.25" customHeight="1" x14ac:dyDescent="0.2"/>
    <row r="143" spans="1:13" ht="14.25" customHeight="1" x14ac:dyDescent="0.2"/>
    <row r="144" spans="1:13"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row r="1044" ht="14.25" customHeight="1" x14ac:dyDescent="0.2"/>
    <row r="1045" ht="14.25" customHeight="1" x14ac:dyDescent="0.2"/>
    <row r="1046" ht="14.25" customHeight="1" x14ac:dyDescent="0.2"/>
    <row r="1047" ht="14.25" customHeight="1" x14ac:dyDescent="0.2"/>
    <row r="1048" ht="14.25" customHeight="1" x14ac:dyDescent="0.2"/>
    <row r="1049" ht="14.25" customHeight="1" x14ac:dyDescent="0.2"/>
    <row r="1050" ht="14.25" customHeight="1" x14ac:dyDescent="0.2"/>
    <row r="1051" ht="14.25" customHeight="1" x14ac:dyDescent="0.2"/>
    <row r="1052" ht="14.25" customHeight="1" x14ac:dyDescent="0.2"/>
    <row r="1053" ht="14.25" customHeight="1" x14ac:dyDescent="0.2"/>
    <row r="1054" ht="14.25" customHeight="1" x14ac:dyDescent="0.2"/>
    <row r="1055" ht="14.25" customHeight="1" x14ac:dyDescent="0.2"/>
    <row r="1056" ht="14.25" customHeight="1" x14ac:dyDescent="0.2"/>
    <row r="1057" ht="14.25" customHeight="1" x14ac:dyDescent="0.2"/>
    <row r="1058" ht="14.25" customHeight="1" x14ac:dyDescent="0.2"/>
    <row r="1059" ht="14.25" customHeight="1" x14ac:dyDescent="0.2"/>
    <row r="1060" ht="14.25" customHeight="1" x14ac:dyDescent="0.2"/>
    <row r="1061" ht="14.25" customHeight="1" x14ac:dyDescent="0.2"/>
    <row r="1062" ht="14.25" customHeight="1" x14ac:dyDescent="0.2"/>
    <row r="1063" ht="14.25" customHeight="1" x14ac:dyDescent="0.2"/>
    <row r="1064" ht="14.25" customHeight="1" x14ac:dyDescent="0.2"/>
    <row r="1065" ht="14.25" customHeight="1" x14ac:dyDescent="0.2"/>
  </sheetData>
  <sheetProtection algorithmName="SHA-512" hashValue="SwnQPjZuThpTfi0oHbyXzCV3tpydT6iJFu19b8uqz1VfnYrdOguBrcAdA7NOwzsTbMO00cKfwS4rOX5WZSIrCg==" saltValue="U+ix9XK0y94v6oBFlK+Xiw==" spinCount="100000" sheet="1" objects="1" scenarios="1"/>
  <mergeCells count="12">
    <mergeCell ref="C124:E124"/>
    <mergeCell ref="C114:E114"/>
    <mergeCell ref="C122:E122"/>
    <mergeCell ref="A6:M6"/>
    <mergeCell ref="A1:M1"/>
    <mergeCell ref="A2:M2"/>
    <mergeCell ref="A5:M5"/>
    <mergeCell ref="A3:M3"/>
    <mergeCell ref="A4:M4"/>
    <mergeCell ref="A7:M8"/>
    <mergeCell ref="A9:M9"/>
    <mergeCell ref="C106:E106"/>
  </mergeCells>
  <phoneticPr fontId="22" type="noConversion"/>
  <hyperlinks>
    <hyperlink ref="B97" location="'A. Resultado Global'!A1" display="Volver al resultado global" xr:uid="{993376DB-E23B-4AB1-B97E-35FE749E0F1D}"/>
  </hyperlinks>
  <pageMargins left="0.7" right="0.7" top="0.75" bottom="0.75" header="0" footer="0"/>
  <pageSetup scale="45" orientation="landscape"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48"/>
  <sheetViews>
    <sheetView showGridLines="0" view="pageBreakPreview" zoomScaleNormal="100" zoomScaleSheetLayoutView="100" workbookViewId="0">
      <selection activeCell="D83" sqref="D83"/>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63"/>
      <c r="B1" s="179"/>
      <c r="C1" s="179"/>
      <c r="D1" s="179"/>
      <c r="E1" s="179"/>
      <c r="F1" s="179"/>
      <c r="G1" s="179"/>
      <c r="H1" s="179"/>
      <c r="I1" s="179"/>
      <c r="J1" s="179"/>
      <c r="K1" s="179"/>
      <c r="L1" s="179"/>
      <c r="M1" s="180"/>
    </row>
    <row r="2" spans="1:13" ht="16.899999999999999" customHeight="1" x14ac:dyDescent="0.3">
      <c r="A2" s="166" t="s">
        <v>0</v>
      </c>
      <c r="B2" s="167"/>
      <c r="C2" s="167"/>
      <c r="D2" s="167"/>
      <c r="E2" s="167"/>
      <c r="F2" s="167"/>
      <c r="G2" s="167"/>
      <c r="H2" s="167"/>
      <c r="I2" s="167"/>
      <c r="J2" s="167"/>
      <c r="K2" s="167"/>
      <c r="L2" s="167"/>
      <c r="M2" s="181"/>
    </row>
    <row r="3" spans="1:13" ht="16.899999999999999" customHeight="1" x14ac:dyDescent="0.3">
      <c r="A3" s="166" t="s">
        <v>1</v>
      </c>
      <c r="B3" s="167"/>
      <c r="C3" s="167"/>
      <c r="D3" s="167"/>
      <c r="E3" s="167"/>
      <c r="F3" s="167"/>
      <c r="G3" s="167"/>
      <c r="H3" s="167"/>
      <c r="I3" s="167"/>
      <c r="J3" s="167"/>
      <c r="K3" s="167"/>
      <c r="L3" s="167"/>
      <c r="M3" s="181"/>
    </row>
    <row r="4" spans="1:13" ht="16.899999999999999" customHeight="1" x14ac:dyDescent="0.3">
      <c r="A4" s="166" t="s">
        <v>2</v>
      </c>
      <c r="B4" s="167"/>
      <c r="C4" s="167"/>
      <c r="D4" s="167"/>
      <c r="E4" s="167"/>
      <c r="F4" s="167"/>
      <c r="G4" s="167"/>
      <c r="H4" s="167"/>
      <c r="I4" s="167"/>
      <c r="J4" s="167"/>
      <c r="K4" s="167"/>
      <c r="L4" s="167"/>
      <c r="M4" s="181"/>
    </row>
    <row r="5" spans="1:13" ht="16.899999999999999" customHeight="1" x14ac:dyDescent="0.3">
      <c r="A5" s="166">
        <v>2024</v>
      </c>
      <c r="B5" s="167"/>
      <c r="C5" s="167"/>
      <c r="D5" s="167"/>
      <c r="E5" s="167"/>
      <c r="F5" s="167"/>
      <c r="G5" s="167"/>
      <c r="H5" s="167"/>
      <c r="I5" s="167"/>
      <c r="J5" s="167"/>
      <c r="K5" s="167"/>
      <c r="L5" s="167"/>
      <c r="M5" s="181"/>
    </row>
    <row r="6" spans="1:13" ht="14.25" customHeight="1" x14ac:dyDescent="0.25">
      <c r="A6" s="171"/>
      <c r="B6" s="172"/>
      <c r="C6" s="172"/>
      <c r="D6" s="172"/>
      <c r="E6" s="172"/>
      <c r="F6" s="172"/>
      <c r="G6" s="172"/>
      <c r="H6" s="172"/>
      <c r="I6" s="172"/>
      <c r="J6" s="172"/>
      <c r="K6" s="172"/>
      <c r="L6" s="172"/>
      <c r="M6" s="173"/>
    </row>
    <row r="7" spans="1:13" ht="14.25" customHeight="1" x14ac:dyDescent="0.25">
      <c r="A7" s="154" t="s">
        <v>19</v>
      </c>
      <c r="B7" s="155"/>
      <c r="C7" s="155"/>
      <c r="D7" s="155"/>
      <c r="E7" s="155"/>
      <c r="F7" s="155"/>
      <c r="G7" s="155"/>
      <c r="H7" s="155"/>
      <c r="I7" s="155"/>
      <c r="J7" s="155"/>
      <c r="K7" s="155"/>
      <c r="L7" s="155"/>
      <c r="M7" s="156"/>
    </row>
    <row r="8" spans="1:13" ht="14.25" customHeight="1" thickBot="1" x14ac:dyDescent="0.3">
      <c r="A8" s="187"/>
      <c r="B8" s="152"/>
      <c r="C8" s="152"/>
      <c r="D8" s="152"/>
      <c r="E8" s="152"/>
      <c r="F8" s="152"/>
      <c r="G8" s="152"/>
      <c r="H8" s="152"/>
      <c r="I8" s="152"/>
      <c r="J8" s="152"/>
      <c r="K8" s="152"/>
      <c r="L8" s="152"/>
      <c r="M8" s="153"/>
    </row>
    <row r="9" spans="1:13" ht="47.25" customHeight="1" thickBot="1" x14ac:dyDescent="0.3">
      <c r="A9" s="198" t="s">
        <v>507</v>
      </c>
      <c r="B9" s="199"/>
      <c r="C9" s="199"/>
      <c r="D9" s="199"/>
      <c r="E9" s="199"/>
      <c r="F9" s="199"/>
      <c r="G9" s="199"/>
      <c r="H9" s="199"/>
      <c r="I9" s="199"/>
      <c r="J9" s="199"/>
      <c r="K9" s="199"/>
      <c r="L9" s="199"/>
      <c r="M9" s="200"/>
    </row>
    <row r="10" spans="1:13" ht="14.25" customHeight="1" x14ac:dyDescent="0.25">
      <c r="A10" s="40"/>
      <c r="B10" s="77"/>
      <c r="M10" s="37"/>
    </row>
    <row r="11" spans="1:13" ht="14.25" hidden="1" customHeight="1" x14ac:dyDescent="0.25">
      <c r="A11" s="40"/>
      <c r="B11" s="8" t="s">
        <v>43</v>
      </c>
      <c r="C11" s="9" t="s">
        <v>44</v>
      </c>
      <c r="D11" s="8" t="s">
        <v>45</v>
      </c>
      <c r="E11" s="9" t="s">
        <v>46</v>
      </c>
      <c r="F11" s="9" t="s">
        <v>47</v>
      </c>
      <c r="G11" s="9" t="s">
        <v>48</v>
      </c>
      <c r="H11" s="9" t="s">
        <v>514</v>
      </c>
      <c r="I11" s="9" t="s">
        <v>518</v>
      </c>
      <c r="J11" s="9" t="s">
        <v>68</v>
      </c>
      <c r="K11" s="9" t="s">
        <v>520</v>
      </c>
      <c r="M11" s="37"/>
    </row>
    <row r="12" spans="1:13" ht="14.25" hidden="1" customHeight="1" x14ac:dyDescent="0.25">
      <c r="A12" s="40"/>
      <c r="B12" s="144" t="s">
        <v>231</v>
      </c>
      <c r="C12" s="132" t="s">
        <v>227</v>
      </c>
      <c r="D12" s="133" t="s">
        <v>184</v>
      </c>
      <c r="E12" s="134">
        <v>385</v>
      </c>
      <c r="F12" s="135" t="s">
        <v>19</v>
      </c>
      <c r="G12" s="135" t="s">
        <v>40</v>
      </c>
      <c r="H12" s="135" t="s">
        <v>56</v>
      </c>
      <c r="I12" s="138">
        <v>0.25</v>
      </c>
      <c r="J12" s="138">
        <v>0.33333333333333331</v>
      </c>
      <c r="K12" s="136">
        <v>8.3333333333333329E-2</v>
      </c>
      <c r="M12" s="37"/>
    </row>
    <row r="13" spans="1:13" ht="14.25" hidden="1" customHeight="1" x14ac:dyDescent="0.25">
      <c r="A13" s="40"/>
      <c r="B13" s="144" t="s">
        <v>475</v>
      </c>
      <c r="C13" s="132" t="s">
        <v>228</v>
      </c>
      <c r="D13" s="133" t="s">
        <v>184</v>
      </c>
      <c r="E13" s="134">
        <v>387</v>
      </c>
      <c r="F13" s="135" t="s">
        <v>19</v>
      </c>
      <c r="G13" s="135" t="s">
        <v>40</v>
      </c>
      <c r="H13" s="135" t="s">
        <v>56</v>
      </c>
      <c r="I13" s="136">
        <v>0.25</v>
      </c>
      <c r="J13" s="138">
        <v>0.33333333333333331</v>
      </c>
      <c r="K13" s="136">
        <v>8.3333333333333329E-2</v>
      </c>
      <c r="M13" s="37"/>
    </row>
    <row r="14" spans="1:13" ht="14.25" hidden="1" customHeight="1" x14ac:dyDescent="0.25">
      <c r="A14" s="40"/>
      <c r="B14" s="144" t="s">
        <v>477</v>
      </c>
      <c r="C14" s="132" t="s">
        <v>229</v>
      </c>
      <c r="D14" s="133"/>
      <c r="E14" s="134">
        <v>389</v>
      </c>
      <c r="F14" s="135" t="s">
        <v>19</v>
      </c>
      <c r="G14" s="135" t="s">
        <v>40</v>
      </c>
      <c r="H14" s="135" t="s">
        <v>56</v>
      </c>
      <c r="I14" s="136" t="s">
        <v>259</v>
      </c>
      <c r="J14" s="138">
        <v>0.33333333333333331</v>
      </c>
      <c r="K14" s="136" t="e">
        <v>#VALUE!</v>
      </c>
      <c r="M14" s="37"/>
    </row>
    <row r="15" spans="1:13" ht="14.25" hidden="1" customHeight="1" x14ac:dyDescent="0.25">
      <c r="A15" s="40"/>
      <c r="B15" s="144" t="s">
        <v>233</v>
      </c>
      <c r="C15" s="132" t="s">
        <v>230</v>
      </c>
      <c r="D15" s="133"/>
      <c r="E15" s="134">
        <v>391</v>
      </c>
      <c r="F15" s="135" t="s">
        <v>19</v>
      </c>
      <c r="G15" s="135" t="s">
        <v>40</v>
      </c>
      <c r="H15" s="135" t="s">
        <v>56</v>
      </c>
      <c r="I15" s="136" t="s">
        <v>259</v>
      </c>
      <c r="J15" s="138">
        <v>0.33333333333333331</v>
      </c>
      <c r="K15" s="136" t="e">
        <v>#VALUE!</v>
      </c>
      <c r="M15" s="37"/>
    </row>
    <row r="16" spans="1:13" ht="14.25" hidden="1" customHeight="1" x14ac:dyDescent="0.25">
      <c r="A16" s="40"/>
      <c r="B16" s="144" t="s">
        <v>240</v>
      </c>
      <c r="C16" s="132" t="s">
        <v>232</v>
      </c>
      <c r="D16" s="133" t="s">
        <v>184</v>
      </c>
      <c r="E16" s="134">
        <v>393</v>
      </c>
      <c r="F16" s="135" t="s">
        <v>19</v>
      </c>
      <c r="G16" s="135" t="s">
        <v>40</v>
      </c>
      <c r="H16" s="135" t="s">
        <v>56</v>
      </c>
      <c r="I16" s="136">
        <v>0.5</v>
      </c>
      <c r="J16" s="138">
        <v>0.33333333333333331</v>
      </c>
      <c r="K16" s="136">
        <v>0.16666666666666666</v>
      </c>
      <c r="M16" s="37"/>
    </row>
    <row r="17" spans="1:13" ht="14.25" hidden="1" customHeight="1" x14ac:dyDescent="0.25">
      <c r="A17" s="40"/>
      <c r="B17" s="144" t="s">
        <v>483</v>
      </c>
      <c r="C17" s="132" t="s">
        <v>476</v>
      </c>
      <c r="D17" s="133"/>
      <c r="E17" s="134">
        <v>395</v>
      </c>
      <c r="F17" s="135" t="s">
        <v>19</v>
      </c>
      <c r="G17" s="135" t="s">
        <v>40</v>
      </c>
      <c r="H17" s="135" t="s">
        <v>56</v>
      </c>
      <c r="I17" s="136" t="s">
        <v>259</v>
      </c>
      <c r="J17" s="138">
        <v>0.33333333333333331</v>
      </c>
      <c r="K17" s="136" t="e">
        <v>#VALUE!</v>
      </c>
      <c r="M17" s="37"/>
    </row>
    <row r="18" spans="1:13" ht="14.25" hidden="1" customHeight="1" x14ac:dyDescent="0.25">
      <c r="A18" s="40"/>
      <c r="B18" s="144" t="s">
        <v>242</v>
      </c>
      <c r="C18" s="132" t="s">
        <v>478</v>
      </c>
      <c r="D18" s="133"/>
      <c r="E18" s="134">
        <v>397</v>
      </c>
      <c r="F18" s="135" t="s">
        <v>19</v>
      </c>
      <c r="G18" s="135" t="s">
        <v>40</v>
      </c>
      <c r="H18" s="135" t="s">
        <v>56</v>
      </c>
      <c r="I18" s="136" t="s">
        <v>259</v>
      </c>
      <c r="J18" s="138">
        <v>0.33333333333333331</v>
      </c>
      <c r="K18" s="136" t="e">
        <v>#VALUE!</v>
      </c>
      <c r="M18" s="37"/>
    </row>
    <row r="19" spans="1:13" ht="14.25" hidden="1" customHeight="1" x14ac:dyDescent="0.25">
      <c r="A19" s="40"/>
      <c r="B19" s="144" t="s">
        <v>244</v>
      </c>
      <c r="C19" s="132" t="s">
        <v>234</v>
      </c>
      <c r="D19" s="133"/>
      <c r="E19" s="134">
        <v>399</v>
      </c>
      <c r="F19" s="135" t="s">
        <v>19</v>
      </c>
      <c r="G19" s="135" t="s">
        <v>40</v>
      </c>
      <c r="H19" s="135" t="s">
        <v>56</v>
      </c>
      <c r="I19" s="136" t="s">
        <v>259</v>
      </c>
      <c r="J19" s="138">
        <v>0.33333333333333331</v>
      </c>
      <c r="K19" s="136" t="e">
        <v>#VALUE!</v>
      </c>
      <c r="M19" s="37"/>
    </row>
    <row r="20" spans="1:13" ht="14.25" hidden="1" customHeight="1" x14ac:dyDescent="0.25">
      <c r="A20" s="40"/>
      <c r="B20" s="144" t="s">
        <v>246</v>
      </c>
      <c r="C20" s="132" t="s">
        <v>235</v>
      </c>
      <c r="D20" s="148" t="s">
        <v>184</v>
      </c>
      <c r="E20" s="134">
        <v>401</v>
      </c>
      <c r="F20" s="135" t="s">
        <v>19</v>
      </c>
      <c r="G20" s="135" t="s">
        <v>40</v>
      </c>
      <c r="H20" s="135" t="s">
        <v>56</v>
      </c>
      <c r="I20" s="136">
        <v>0.125</v>
      </c>
      <c r="J20" s="138">
        <v>0.33333333333333331</v>
      </c>
      <c r="K20" s="136">
        <v>4.1666666666666664E-2</v>
      </c>
      <c r="M20" s="37"/>
    </row>
    <row r="21" spans="1:13" ht="14.25" hidden="1" customHeight="1" x14ac:dyDescent="0.25">
      <c r="A21" s="40"/>
      <c r="B21" s="144" t="s">
        <v>485</v>
      </c>
      <c r="C21" s="132" t="s">
        <v>479</v>
      </c>
      <c r="D21" s="148"/>
      <c r="E21" s="134">
        <v>403</v>
      </c>
      <c r="F21" s="135" t="s">
        <v>19</v>
      </c>
      <c r="G21" s="135" t="s">
        <v>40</v>
      </c>
      <c r="H21" s="135" t="s">
        <v>56</v>
      </c>
      <c r="I21" s="136" t="s">
        <v>259</v>
      </c>
      <c r="J21" s="138">
        <v>0.33333333333333331</v>
      </c>
      <c r="K21" s="136" t="e">
        <v>#VALUE!</v>
      </c>
      <c r="M21" s="37"/>
    </row>
    <row r="22" spans="1:13" ht="14.25" hidden="1" customHeight="1" x14ac:dyDescent="0.25">
      <c r="A22" s="40"/>
      <c r="B22" s="144" t="s">
        <v>487</v>
      </c>
      <c r="C22" s="132" t="s">
        <v>480</v>
      </c>
      <c r="D22" s="148" t="s">
        <v>184</v>
      </c>
      <c r="E22" s="134">
        <v>405</v>
      </c>
      <c r="F22" s="135" t="s">
        <v>19</v>
      </c>
      <c r="G22" s="135" t="s">
        <v>40</v>
      </c>
      <c r="H22" s="135" t="s">
        <v>56</v>
      </c>
      <c r="I22" s="136">
        <v>0.125</v>
      </c>
      <c r="J22" s="138">
        <v>0.33333333333333331</v>
      </c>
      <c r="K22" s="136">
        <v>4.1666666666666664E-2</v>
      </c>
      <c r="M22" s="37"/>
    </row>
    <row r="23" spans="1:13" ht="14.25" hidden="1" customHeight="1" x14ac:dyDescent="0.25">
      <c r="A23" s="40"/>
      <c r="B23" s="144" t="s">
        <v>564</v>
      </c>
      <c r="C23" s="132" t="s">
        <v>236</v>
      </c>
      <c r="D23" s="148"/>
      <c r="E23" s="134">
        <v>407</v>
      </c>
      <c r="F23" s="135" t="s">
        <v>19</v>
      </c>
      <c r="G23" s="135" t="s">
        <v>40</v>
      </c>
      <c r="H23" s="135" t="s">
        <v>56</v>
      </c>
      <c r="I23" s="136" t="s">
        <v>259</v>
      </c>
      <c r="J23" s="138">
        <v>0.33333333333333331</v>
      </c>
      <c r="K23" s="136" t="e">
        <v>#VALUE!</v>
      </c>
      <c r="M23" s="37"/>
    </row>
    <row r="24" spans="1:13" ht="14.25" hidden="1" customHeight="1" x14ac:dyDescent="0.25">
      <c r="A24" s="40"/>
      <c r="B24" s="144" t="s">
        <v>565</v>
      </c>
      <c r="C24" s="132" t="s">
        <v>237</v>
      </c>
      <c r="D24" s="148" t="s">
        <v>184</v>
      </c>
      <c r="E24" s="134">
        <v>409</v>
      </c>
      <c r="F24" s="135" t="s">
        <v>19</v>
      </c>
      <c r="G24" s="135" t="s">
        <v>40</v>
      </c>
      <c r="H24" s="135" t="s">
        <v>56</v>
      </c>
      <c r="I24" s="136">
        <v>0.125</v>
      </c>
      <c r="J24" s="138">
        <v>0.33333333333333331</v>
      </c>
      <c r="K24" s="136">
        <v>4.1666666666666664E-2</v>
      </c>
      <c r="M24" s="37"/>
    </row>
    <row r="25" spans="1:13" ht="14.25" hidden="1" customHeight="1" x14ac:dyDescent="0.25">
      <c r="A25" s="40"/>
      <c r="B25" s="144" t="s">
        <v>566</v>
      </c>
      <c r="C25" s="132" t="s">
        <v>238</v>
      </c>
      <c r="D25" s="148"/>
      <c r="E25" s="134">
        <v>411</v>
      </c>
      <c r="F25" s="135" t="s">
        <v>19</v>
      </c>
      <c r="G25" s="135" t="s">
        <v>40</v>
      </c>
      <c r="H25" s="135" t="s">
        <v>56</v>
      </c>
      <c r="I25" s="136" t="s">
        <v>259</v>
      </c>
      <c r="J25" s="138">
        <v>0.33333333333333331</v>
      </c>
      <c r="K25" s="136" t="e">
        <v>#VALUE!</v>
      </c>
      <c r="M25" s="37"/>
    </row>
    <row r="26" spans="1:13" ht="14.25" hidden="1" customHeight="1" x14ac:dyDescent="0.25">
      <c r="A26" s="40"/>
      <c r="B26" s="144" t="s">
        <v>567</v>
      </c>
      <c r="C26" s="132" t="s">
        <v>239</v>
      </c>
      <c r="D26" s="148" t="s">
        <v>184</v>
      </c>
      <c r="E26" s="134">
        <v>413</v>
      </c>
      <c r="F26" s="135" t="s">
        <v>19</v>
      </c>
      <c r="G26" s="135" t="s">
        <v>40</v>
      </c>
      <c r="H26" s="135" t="s">
        <v>56</v>
      </c>
      <c r="I26" s="136">
        <v>0.125</v>
      </c>
      <c r="J26" s="138">
        <v>0.33333333333333331</v>
      </c>
      <c r="K26" s="136">
        <v>4.1666666666666664E-2</v>
      </c>
      <c r="M26" s="37"/>
    </row>
    <row r="27" spans="1:13" ht="14.25" hidden="1" customHeight="1" x14ac:dyDescent="0.25">
      <c r="A27" s="40"/>
      <c r="B27" s="144" t="s">
        <v>568</v>
      </c>
      <c r="C27" s="132" t="s">
        <v>481</v>
      </c>
      <c r="D27" s="133"/>
      <c r="E27" s="134">
        <v>414</v>
      </c>
      <c r="F27" s="135" t="s">
        <v>19</v>
      </c>
      <c r="G27" s="135" t="s">
        <v>40</v>
      </c>
      <c r="H27" s="135" t="s">
        <v>56</v>
      </c>
      <c r="I27" s="136" t="s">
        <v>259</v>
      </c>
      <c r="J27" s="138">
        <v>0.33333333333333331</v>
      </c>
      <c r="K27" s="136" t="e">
        <v>#VALUE!</v>
      </c>
      <c r="M27" s="37"/>
    </row>
    <row r="28" spans="1:13" ht="14.25" hidden="1" customHeight="1" x14ac:dyDescent="0.25">
      <c r="A28" s="40"/>
      <c r="B28" s="144" t="s">
        <v>569</v>
      </c>
      <c r="C28" s="132" t="s">
        <v>482</v>
      </c>
      <c r="D28" s="133"/>
      <c r="E28" s="134">
        <v>416</v>
      </c>
      <c r="F28" s="135" t="s">
        <v>19</v>
      </c>
      <c r="G28" s="135" t="s">
        <v>40</v>
      </c>
      <c r="H28" s="135" t="s">
        <v>56</v>
      </c>
      <c r="I28" s="136" t="s">
        <v>259</v>
      </c>
      <c r="J28" s="138">
        <v>0.33333333333333331</v>
      </c>
      <c r="K28" s="136" t="e">
        <v>#VALUE!</v>
      </c>
      <c r="M28" s="37"/>
    </row>
    <row r="29" spans="1:13" ht="14.25" hidden="1" customHeight="1" x14ac:dyDescent="0.25">
      <c r="A29" s="40"/>
      <c r="B29" s="144" t="s">
        <v>248</v>
      </c>
      <c r="C29" s="132" t="s">
        <v>241</v>
      </c>
      <c r="D29" s="133" t="s">
        <v>184</v>
      </c>
      <c r="E29" s="134">
        <v>417</v>
      </c>
      <c r="F29" s="135" t="s">
        <v>19</v>
      </c>
      <c r="G29" s="135" t="s">
        <v>40</v>
      </c>
      <c r="H29" s="135" t="s">
        <v>56</v>
      </c>
      <c r="I29" s="136">
        <v>0.33333333333333331</v>
      </c>
      <c r="J29" s="138">
        <v>0.33333333333333331</v>
      </c>
      <c r="K29" s="136">
        <v>0.1111111111111111</v>
      </c>
      <c r="M29" s="37"/>
    </row>
    <row r="30" spans="1:13" ht="14.25" hidden="1" customHeight="1" x14ac:dyDescent="0.25">
      <c r="A30" s="40"/>
      <c r="B30" s="144" t="s">
        <v>250</v>
      </c>
      <c r="C30" s="132" t="s">
        <v>484</v>
      </c>
      <c r="D30" s="133"/>
      <c r="E30" s="134">
        <v>418</v>
      </c>
      <c r="F30" s="135" t="s">
        <v>19</v>
      </c>
      <c r="G30" s="135" t="s">
        <v>40</v>
      </c>
      <c r="H30" s="135" t="s">
        <v>56</v>
      </c>
      <c r="I30" s="136" t="s">
        <v>259</v>
      </c>
      <c r="J30" s="138">
        <v>0.33333333333333331</v>
      </c>
      <c r="K30" s="136" t="e">
        <v>#VALUE!</v>
      </c>
      <c r="M30" s="37"/>
    </row>
    <row r="31" spans="1:13" ht="14.25" hidden="1" customHeight="1" x14ac:dyDescent="0.25">
      <c r="A31" s="40"/>
      <c r="B31" s="144" t="s">
        <v>252</v>
      </c>
      <c r="C31" s="132" t="s">
        <v>243</v>
      </c>
      <c r="D31" s="133" t="s">
        <v>184</v>
      </c>
      <c r="E31" s="134">
        <v>419</v>
      </c>
      <c r="F31" s="135" t="s">
        <v>19</v>
      </c>
      <c r="G31" s="135" t="s">
        <v>40</v>
      </c>
      <c r="H31" s="135" t="s">
        <v>56</v>
      </c>
      <c r="I31" s="136">
        <v>0.33333333333333331</v>
      </c>
      <c r="J31" s="138">
        <v>0.33333333333333331</v>
      </c>
      <c r="K31" s="136">
        <v>0.1111111111111111</v>
      </c>
      <c r="M31" s="37"/>
    </row>
    <row r="32" spans="1:13" ht="14.25" hidden="1" customHeight="1" x14ac:dyDescent="0.25">
      <c r="A32" s="40"/>
      <c r="B32" s="144" t="s">
        <v>570</v>
      </c>
      <c r="C32" s="132" t="s">
        <v>245</v>
      </c>
      <c r="D32" s="133" t="s">
        <v>184</v>
      </c>
      <c r="E32" s="134">
        <v>420</v>
      </c>
      <c r="F32" s="135" t="s">
        <v>19</v>
      </c>
      <c r="G32" s="135" t="s">
        <v>40</v>
      </c>
      <c r="H32" s="135" t="s">
        <v>56</v>
      </c>
      <c r="I32" s="136">
        <v>0.33333333333333331</v>
      </c>
      <c r="J32" s="138">
        <v>0.33333333333333331</v>
      </c>
      <c r="K32" s="136">
        <v>0.1111111111111111</v>
      </c>
      <c r="M32" s="37"/>
    </row>
    <row r="33" spans="1:13" ht="14.25" hidden="1" customHeight="1" x14ac:dyDescent="0.25">
      <c r="A33" s="40"/>
      <c r="B33" s="144" t="s">
        <v>571</v>
      </c>
      <c r="C33" s="132" t="s">
        <v>247</v>
      </c>
      <c r="D33" s="133"/>
      <c r="E33" s="134">
        <v>421</v>
      </c>
      <c r="F33" s="135" t="s">
        <v>19</v>
      </c>
      <c r="G33" s="135" t="s">
        <v>40</v>
      </c>
      <c r="H33" s="135" t="s">
        <v>56</v>
      </c>
      <c r="I33" s="136" t="s">
        <v>259</v>
      </c>
      <c r="J33" s="138">
        <v>0.33333333333333331</v>
      </c>
      <c r="K33" s="136" t="e">
        <v>#VALUE!</v>
      </c>
      <c r="M33" s="37"/>
    </row>
    <row r="34" spans="1:13" ht="14.25" hidden="1" customHeight="1" x14ac:dyDescent="0.25">
      <c r="A34" s="40"/>
      <c r="B34" s="144" t="s">
        <v>572</v>
      </c>
      <c r="C34" s="132" t="s">
        <v>486</v>
      </c>
      <c r="D34" s="133"/>
      <c r="E34" s="134">
        <v>422</v>
      </c>
      <c r="F34" s="135" t="s">
        <v>19</v>
      </c>
      <c r="G34" s="135" t="s">
        <v>40</v>
      </c>
      <c r="H34" s="135" t="s">
        <v>56</v>
      </c>
      <c r="I34" s="136" t="s">
        <v>259</v>
      </c>
      <c r="J34" s="138">
        <v>0.33333333333333331</v>
      </c>
      <c r="K34" s="136" t="e">
        <v>#VALUE!</v>
      </c>
      <c r="M34" s="37"/>
    </row>
    <row r="35" spans="1:13" ht="14.25" hidden="1" customHeight="1" x14ac:dyDescent="0.25">
      <c r="A35" s="40"/>
      <c r="B35" s="144" t="s">
        <v>573</v>
      </c>
      <c r="C35" s="132" t="s">
        <v>488</v>
      </c>
      <c r="D35" s="133"/>
      <c r="E35" s="134">
        <v>424</v>
      </c>
      <c r="F35" s="135" t="s">
        <v>19</v>
      </c>
      <c r="G35" s="135" t="s">
        <v>40</v>
      </c>
      <c r="H35" s="135" t="s">
        <v>56</v>
      </c>
      <c r="I35" s="136" t="s">
        <v>259</v>
      </c>
      <c r="J35" s="138">
        <v>0.33333333333333331</v>
      </c>
      <c r="K35" s="136" t="e">
        <v>#VALUE!</v>
      </c>
      <c r="M35" s="37"/>
    </row>
    <row r="36" spans="1:13" ht="14.25" hidden="1" customHeight="1" x14ac:dyDescent="0.25">
      <c r="A36" s="40"/>
      <c r="B36" s="144" t="s">
        <v>489</v>
      </c>
      <c r="C36" s="132" t="s">
        <v>249</v>
      </c>
      <c r="D36" s="133" t="s">
        <v>184</v>
      </c>
      <c r="E36" s="134">
        <v>425</v>
      </c>
      <c r="F36" s="135" t="s">
        <v>19</v>
      </c>
      <c r="G36" s="135" t="s">
        <v>41</v>
      </c>
      <c r="H36" s="135" t="s">
        <v>56</v>
      </c>
      <c r="I36" s="138">
        <v>0.33333333333333331</v>
      </c>
      <c r="J36" s="136">
        <v>0.25</v>
      </c>
      <c r="K36" s="136">
        <v>8.3333333333333329E-2</v>
      </c>
      <c r="M36" s="37"/>
    </row>
    <row r="37" spans="1:13" ht="14.25" hidden="1" customHeight="1" x14ac:dyDescent="0.25">
      <c r="A37" s="40"/>
      <c r="B37" s="144" t="s">
        <v>254</v>
      </c>
      <c r="C37" s="132" t="s">
        <v>251</v>
      </c>
      <c r="D37" s="133" t="s">
        <v>184</v>
      </c>
      <c r="E37" s="134">
        <v>427</v>
      </c>
      <c r="F37" s="135" t="s">
        <v>19</v>
      </c>
      <c r="G37" s="135" t="s">
        <v>41</v>
      </c>
      <c r="H37" s="135" t="s">
        <v>56</v>
      </c>
      <c r="I37" s="138">
        <v>0.33333333333333331</v>
      </c>
      <c r="J37" s="136">
        <v>0.25</v>
      </c>
      <c r="K37" s="136">
        <v>8.3333333333333329E-2</v>
      </c>
      <c r="M37" s="37"/>
    </row>
    <row r="38" spans="1:13" ht="14.25" hidden="1" customHeight="1" x14ac:dyDescent="0.25">
      <c r="A38" s="40"/>
      <c r="B38" s="144" t="s">
        <v>256</v>
      </c>
      <c r="C38" s="132" t="s">
        <v>253</v>
      </c>
      <c r="D38" s="133" t="s">
        <v>184</v>
      </c>
      <c r="E38" s="134">
        <v>428</v>
      </c>
      <c r="F38" s="135" t="s">
        <v>19</v>
      </c>
      <c r="G38" s="135" t="s">
        <v>41</v>
      </c>
      <c r="H38" s="135" t="s">
        <v>56</v>
      </c>
      <c r="I38" s="138">
        <v>0.33333333333333331</v>
      </c>
      <c r="J38" s="136">
        <v>0.25</v>
      </c>
      <c r="K38" s="136">
        <v>8.3333333333333329E-2</v>
      </c>
      <c r="M38" s="37"/>
    </row>
    <row r="39" spans="1:13" ht="14.25" hidden="1" customHeight="1" x14ac:dyDescent="0.25">
      <c r="A39" s="40"/>
      <c r="B39" s="144" t="s">
        <v>595</v>
      </c>
      <c r="C39" s="132" t="s">
        <v>596</v>
      </c>
      <c r="D39" s="133"/>
      <c r="E39" s="134">
        <v>429</v>
      </c>
      <c r="F39" s="135" t="s">
        <v>19</v>
      </c>
      <c r="G39" s="135" t="s">
        <v>41</v>
      </c>
      <c r="H39" s="135" t="s">
        <v>56</v>
      </c>
      <c r="I39" s="136" t="s">
        <v>259</v>
      </c>
      <c r="J39" s="136">
        <v>0.25</v>
      </c>
      <c r="K39" s="136" t="e">
        <v>#VALUE!</v>
      </c>
      <c r="M39" s="37"/>
    </row>
    <row r="40" spans="1:13" ht="14.25" hidden="1" customHeight="1" x14ac:dyDescent="0.25">
      <c r="A40" s="40"/>
      <c r="B40" s="144" t="s">
        <v>491</v>
      </c>
      <c r="C40" s="132" t="s">
        <v>490</v>
      </c>
      <c r="D40" s="133"/>
      <c r="E40" s="134">
        <v>431</v>
      </c>
      <c r="F40" s="135" t="s">
        <v>19</v>
      </c>
      <c r="G40" s="135" t="s">
        <v>41</v>
      </c>
      <c r="H40" s="135" t="s">
        <v>56</v>
      </c>
      <c r="I40" s="136" t="s">
        <v>259</v>
      </c>
      <c r="J40" s="136">
        <v>0.25</v>
      </c>
      <c r="K40" s="136" t="e">
        <v>#VALUE!</v>
      </c>
      <c r="M40" s="37"/>
    </row>
    <row r="41" spans="1:13" ht="14.25" hidden="1" customHeight="1" x14ac:dyDescent="0.25">
      <c r="A41" s="40"/>
      <c r="B41" s="144" t="s">
        <v>270</v>
      </c>
      <c r="C41" s="132" t="s">
        <v>255</v>
      </c>
      <c r="D41" s="133" t="s">
        <v>184</v>
      </c>
      <c r="E41" s="134">
        <v>433</v>
      </c>
      <c r="F41" s="135" t="s">
        <v>19</v>
      </c>
      <c r="G41" s="135" t="s">
        <v>41</v>
      </c>
      <c r="H41" s="135" t="s">
        <v>56</v>
      </c>
      <c r="I41" s="121">
        <v>8.3333333333333329E-2</v>
      </c>
      <c r="J41" s="121">
        <v>0.25</v>
      </c>
      <c r="K41" s="121">
        <v>2.0833333333333332E-2</v>
      </c>
      <c r="M41" s="37"/>
    </row>
    <row r="42" spans="1:13" ht="14.25" hidden="1" customHeight="1" x14ac:dyDescent="0.25">
      <c r="A42" s="40"/>
      <c r="B42" s="144" t="s">
        <v>574</v>
      </c>
      <c r="C42" s="132" t="s">
        <v>257</v>
      </c>
      <c r="D42" s="133"/>
      <c r="E42" s="134">
        <v>435</v>
      </c>
      <c r="F42" s="135" t="s">
        <v>19</v>
      </c>
      <c r="G42" s="135" t="s">
        <v>41</v>
      </c>
      <c r="H42" s="135" t="s">
        <v>56</v>
      </c>
      <c r="I42" s="136" t="s">
        <v>259</v>
      </c>
      <c r="J42" s="136">
        <v>0.25</v>
      </c>
      <c r="K42" s="136" t="e">
        <v>#VALUE!</v>
      </c>
      <c r="M42" s="37"/>
    </row>
    <row r="43" spans="1:13" ht="14.25" hidden="1" customHeight="1" x14ac:dyDescent="0.25">
      <c r="A43" s="40"/>
      <c r="B43" s="144" t="s">
        <v>575</v>
      </c>
      <c r="C43" s="132" t="s">
        <v>258</v>
      </c>
      <c r="D43" s="133" t="s">
        <v>184</v>
      </c>
      <c r="E43" s="134">
        <v>437</v>
      </c>
      <c r="F43" s="135" t="s">
        <v>19</v>
      </c>
      <c r="G43" s="135" t="s">
        <v>41</v>
      </c>
      <c r="H43" s="135" t="s">
        <v>56</v>
      </c>
      <c r="I43" s="136">
        <v>8.3333333333333329E-2</v>
      </c>
      <c r="J43" s="136">
        <v>0.25</v>
      </c>
      <c r="K43" s="136">
        <v>2.0833333333333332E-2</v>
      </c>
      <c r="M43" s="37"/>
    </row>
    <row r="44" spans="1:13" ht="14.25" hidden="1" customHeight="1" x14ac:dyDescent="0.25">
      <c r="A44" s="40"/>
      <c r="B44" s="144" t="s">
        <v>576</v>
      </c>
      <c r="C44" s="132" t="s">
        <v>260</v>
      </c>
      <c r="D44" s="133"/>
      <c r="E44" s="134">
        <v>439</v>
      </c>
      <c r="F44" s="135" t="s">
        <v>19</v>
      </c>
      <c r="G44" s="135" t="s">
        <v>41</v>
      </c>
      <c r="H44" s="135" t="s">
        <v>56</v>
      </c>
      <c r="I44" s="136" t="s">
        <v>259</v>
      </c>
      <c r="J44" s="136">
        <v>0.25</v>
      </c>
      <c r="K44" s="136" t="e">
        <v>#VALUE!</v>
      </c>
      <c r="M44" s="37"/>
    </row>
    <row r="45" spans="1:13" ht="14.25" hidden="1" customHeight="1" x14ac:dyDescent="0.25">
      <c r="A45" s="40"/>
      <c r="B45" s="144" t="s">
        <v>577</v>
      </c>
      <c r="C45" s="132" t="s">
        <v>261</v>
      </c>
      <c r="D45" s="133"/>
      <c r="E45" s="134">
        <v>441</v>
      </c>
      <c r="F45" s="135" t="s">
        <v>19</v>
      </c>
      <c r="G45" s="135" t="s">
        <v>41</v>
      </c>
      <c r="H45" s="135" t="s">
        <v>56</v>
      </c>
      <c r="I45" s="136" t="s">
        <v>259</v>
      </c>
      <c r="J45" s="136">
        <v>0.25</v>
      </c>
      <c r="K45" s="136" t="e">
        <v>#VALUE!</v>
      </c>
      <c r="M45" s="37"/>
    </row>
    <row r="46" spans="1:13" ht="14.25" hidden="1" customHeight="1" x14ac:dyDescent="0.25">
      <c r="A46" s="40"/>
      <c r="B46" s="144" t="s">
        <v>578</v>
      </c>
      <c r="C46" s="132" t="s">
        <v>262</v>
      </c>
      <c r="D46" s="133"/>
      <c r="E46" s="134">
        <v>443</v>
      </c>
      <c r="F46" s="135" t="s">
        <v>19</v>
      </c>
      <c r="G46" s="135" t="s">
        <v>41</v>
      </c>
      <c r="H46" s="135" t="s">
        <v>56</v>
      </c>
      <c r="I46" s="136" t="s">
        <v>259</v>
      </c>
      <c r="J46" s="136">
        <v>0.25</v>
      </c>
      <c r="K46" s="136" t="e">
        <v>#VALUE!</v>
      </c>
      <c r="M46" s="37"/>
    </row>
    <row r="47" spans="1:13" ht="14.25" hidden="1" customHeight="1" x14ac:dyDescent="0.25">
      <c r="A47" s="40"/>
      <c r="B47" s="144" t="s">
        <v>579</v>
      </c>
      <c r="C47" s="132" t="s">
        <v>263</v>
      </c>
      <c r="D47" s="133"/>
      <c r="E47" s="134">
        <v>445</v>
      </c>
      <c r="F47" s="135" t="s">
        <v>19</v>
      </c>
      <c r="G47" s="135" t="s">
        <v>41</v>
      </c>
      <c r="H47" s="135" t="s">
        <v>56</v>
      </c>
      <c r="I47" s="136" t="s">
        <v>259</v>
      </c>
      <c r="J47" s="136">
        <v>0.25</v>
      </c>
      <c r="K47" s="136" t="e">
        <v>#VALUE!</v>
      </c>
      <c r="M47" s="37"/>
    </row>
    <row r="48" spans="1:13" ht="14.25" hidden="1" customHeight="1" x14ac:dyDescent="0.25">
      <c r="A48" s="40"/>
      <c r="B48" s="144" t="s">
        <v>580</v>
      </c>
      <c r="C48" s="132" t="s">
        <v>264</v>
      </c>
      <c r="D48" s="133"/>
      <c r="E48" s="134">
        <v>447</v>
      </c>
      <c r="F48" s="135" t="s">
        <v>19</v>
      </c>
      <c r="G48" s="135" t="s">
        <v>41</v>
      </c>
      <c r="H48" s="135" t="s">
        <v>56</v>
      </c>
      <c r="I48" s="136" t="s">
        <v>259</v>
      </c>
      <c r="J48" s="136">
        <v>0.25</v>
      </c>
      <c r="K48" s="136" t="e">
        <v>#VALUE!</v>
      </c>
      <c r="M48" s="37"/>
    </row>
    <row r="49" spans="1:13" ht="14.25" hidden="1" customHeight="1" x14ac:dyDescent="0.25">
      <c r="A49" s="40"/>
      <c r="B49" s="144" t="s">
        <v>581</v>
      </c>
      <c r="C49" s="132" t="s">
        <v>265</v>
      </c>
      <c r="D49" s="133"/>
      <c r="E49" s="134">
        <v>449</v>
      </c>
      <c r="F49" s="135" t="s">
        <v>19</v>
      </c>
      <c r="G49" s="135" t="s">
        <v>41</v>
      </c>
      <c r="H49" s="135" t="s">
        <v>56</v>
      </c>
      <c r="I49" s="136" t="s">
        <v>259</v>
      </c>
      <c r="J49" s="136">
        <v>0.25</v>
      </c>
      <c r="K49" s="136" t="e">
        <v>#VALUE!</v>
      </c>
      <c r="M49" s="37"/>
    </row>
    <row r="50" spans="1:13" ht="14.25" hidden="1" customHeight="1" x14ac:dyDescent="0.25">
      <c r="A50" s="40"/>
      <c r="B50" s="144" t="s">
        <v>582</v>
      </c>
      <c r="C50" s="132" t="s">
        <v>266</v>
      </c>
      <c r="D50" s="133" t="s">
        <v>184</v>
      </c>
      <c r="E50" s="134">
        <v>451</v>
      </c>
      <c r="F50" s="135" t="s">
        <v>19</v>
      </c>
      <c r="G50" s="135" t="s">
        <v>41</v>
      </c>
      <c r="H50" s="135" t="s">
        <v>56</v>
      </c>
      <c r="I50" s="136">
        <v>8.3333333333333329E-2</v>
      </c>
      <c r="J50" s="136">
        <v>0.25</v>
      </c>
      <c r="K50" s="136">
        <v>2.0833333333333332E-2</v>
      </c>
      <c r="M50" s="37"/>
    </row>
    <row r="51" spans="1:13" ht="14.25" hidden="1" customHeight="1" x14ac:dyDescent="0.25">
      <c r="A51" s="40"/>
      <c r="B51" s="144" t="s">
        <v>583</v>
      </c>
      <c r="C51" s="132" t="s">
        <v>267</v>
      </c>
      <c r="D51" s="133"/>
      <c r="E51" s="134">
        <v>453</v>
      </c>
      <c r="F51" s="135" t="s">
        <v>19</v>
      </c>
      <c r="G51" s="135" t="s">
        <v>41</v>
      </c>
      <c r="H51" s="135" t="s">
        <v>56</v>
      </c>
      <c r="I51" s="136" t="s">
        <v>259</v>
      </c>
      <c r="J51" s="136">
        <v>0.25</v>
      </c>
      <c r="K51" s="136" t="e">
        <v>#VALUE!</v>
      </c>
      <c r="M51" s="37"/>
    </row>
    <row r="52" spans="1:13" ht="14.25" hidden="1" customHeight="1" x14ac:dyDescent="0.25">
      <c r="A52" s="40"/>
      <c r="B52" s="144" t="s">
        <v>584</v>
      </c>
      <c r="C52" s="132" t="s">
        <v>268</v>
      </c>
      <c r="D52" s="133"/>
      <c r="E52" s="134">
        <v>455</v>
      </c>
      <c r="F52" s="135" t="s">
        <v>19</v>
      </c>
      <c r="G52" s="135" t="s">
        <v>41</v>
      </c>
      <c r="H52" s="135" t="s">
        <v>56</v>
      </c>
      <c r="I52" s="136" t="s">
        <v>259</v>
      </c>
      <c r="J52" s="136">
        <v>0.25</v>
      </c>
      <c r="K52" s="136" t="e">
        <v>#VALUE!</v>
      </c>
      <c r="M52" s="37"/>
    </row>
    <row r="53" spans="1:13" ht="14.25" hidden="1" customHeight="1" x14ac:dyDescent="0.25">
      <c r="A53" s="40"/>
      <c r="B53" s="144" t="s">
        <v>585</v>
      </c>
      <c r="C53" s="132" t="s">
        <v>269</v>
      </c>
      <c r="D53" s="133"/>
      <c r="E53" s="134">
        <v>457</v>
      </c>
      <c r="F53" s="135" t="s">
        <v>19</v>
      </c>
      <c r="G53" s="135" t="s">
        <v>41</v>
      </c>
      <c r="H53" s="135" t="s">
        <v>56</v>
      </c>
      <c r="I53" s="136" t="s">
        <v>259</v>
      </c>
      <c r="J53" s="136">
        <v>0.25</v>
      </c>
      <c r="K53" s="136" t="e">
        <v>#VALUE!</v>
      </c>
      <c r="M53" s="37"/>
    </row>
    <row r="54" spans="1:13" ht="14.25" hidden="1" customHeight="1" x14ac:dyDescent="0.25">
      <c r="A54" s="40"/>
      <c r="B54" s="144" t="s">
        <v>586</v>
      </c>
      <c r="C54" s="132" t="s">
        <v>492</v>
      </c>
      <c r="D54" s="133"/>
      <c r="E54" s="134">
        <v>459</v>
      </c>
      <c r="F54" s="135" t="s">
        <v>19</v>
      </c>
      <c r="G54" s="135" t="s">
        <v>41</v>
      </c>
      <c r="H54" s="135" t="s">
        <v>56</v>
      </c>
      <c r="I54" s="136" t="s">
        <v>259</v>
      </c>
      <c r="J54" s="136">
        <v>0.25</v>
      </c>
      <c r="K54" s="136" t="e">
        <v>#VALUE!</v>
      </c>
      <c r="M54" s="37"/>
    </row>
    <row r="55" spans="1:13" ht="14.25" hidden="1" customHeight="1" x14ac:dyDescent="0.25">
      <c r="A55" s="40"/>
      <c r="B55" s="144" t="s">
        <v>587</v>
      </c>
      <c r="C55" s="132" t="s">
        <v>271</v>
      </c>
      <c r="D55" s="133" t="s">
        <v>184</v>
      </c>
      <c r="E55" s="134">
        <v>460</v>
      </c>
      <c r="F55" s="135" t="s">
        <v>19</v>
      </c>
      <c r="G55" s="135" t="s">
        <v>41</v>
      </c>
      <c r="H55" s="135" t="s">
        <v>56</v>
      </c>
      <c r="I55" s="136">
        <v>0</v>
      </c>
      <c r="J55" s="136">
        <v>0.25</v>
      </c>
      <c r="K55" s="136">
        <v>0</v>
      </c>
      <c r="M55" s="37"/>
    </row>
    <row r="56" spans="1:13" ht="14.25" hidden="1" customHeight="1" x14ac:dyDescent="0.25">
      <c r="A56" s="40"/>
      <c r="B56" s="144" t="s">
        <v>588</v>
      </c>
      <c r="C56" s="132" t="s">
        <v>272</v>
      </c>
      <c r="D56" s="133"/>
      <c r="E56" s="134">
        <v>461</v>
      </c>
      <c r="F56" s="135" t="s">
        <v>19</v>
      </c>
      <c r="G56" s="135" t="s">
        <v>41</v>
      </c>
      <c r="H56" s="135" t="s">
        <v>56</v>
      </c>
      <c r="I56" s="136" t="s">
        <v>259</v>
      </c>
      <c r="J56" s="136">
        <v>0.25</v>
      </c>
      <c r="K56" s="136" t="e">
        <v>#VALUE!</v>
      </c>
      <c r="M56" s="37"/>
    </row>
    <row r="57" spans="1:13" ht="14.25" hidden="1" customHeight="1" x14ac:dyDescent="0.25">
      <c r="A57" s="40"/>
      <c r="B57" s="144" t="s">
        <v>589</v>
      </c>
      <c r="C57" s="132" t="s">
        <v>493</v>
      </c>
      <c r="D57" s="133"/>
      <c r="E57" s="134">
        <v>462</v>
      </c>
      <c r="F57" s="135" t="s">
        <v>19</v>
      </c>
      <c r="G57" s="135" t="s">
        <v>41</v>
      </c>
      <c r="H57" s="135" t="s">
        <v>56</v>
      </c>
      <c r="I57" s="136" t="s">
        <v>259</v>
      </c>
      <c r="J57" s="136">
        <v>0.25</v>
      </c>
      <c r="K57" s="136" t="e">
        <v>#VALUE!</v>
      </c>
      <c r="M57" s="37"/>
    </row>
    <row r="58" spans="1:13" ht="14.25" hidden="1" customHeight="1" x14ac:dyDescent="0.25">
      <c r="A58" s="40"/>
      <c r="B58" s="144" t="s">
        <v>590</v>
      </c>
      <c r="C58" s="132" t="s">
        <v>494</v>
      </c>
      <c r="D58" s="133"/>
      <c r="E58" s="134">
        <v>463</v>
      </c>
      <c r="F58" s="135" t="s">
        <v>19</v>
      </c>
      <c r="G58" s="135" t="s">
        <v>41</v>
      </c>
      <c r="H58" s="135" t="s">
        <v>56</v>
      </c>
      <c r="I58" s="136" t="s">
        <v>259</v>
      </c>
      <c r="J58" s="136">
        <v>0.25</v>
      </c>
      <c r="K58" s="136" t="e">
        <v>#VALUE!</v>
      </c>
      <c r="M58" s="37"/>
    </row>
    <row r="59" spans="1:13" ht="14.25" hidden="1" customHeight="1" x14ac:dyDescent="0.25">
      <c r="A59" s="40"/>
      <c r="B59" s="144" t="s">
        <v>591</v>
      </c>
      <c r="C59" s="132" t="s">
        <v>495</v>
      </c>
      <c r="D59" s="133"/>
      <c r="E59" s="134">
        <v>464</v>
      </c>
      <c r="F59" s="135" t="s">
        <v>19</v>
      </c>
      <c r="G59" s="135" t="s">
        <v>41</v>
      </c>
      <c r="H59" s="135" t="s">
        <v>56</v>
      </c>
      <c r="I59" s="136" t="s">
        <v>259</v>
      </c>
      <c r="J59" s="136">
        <v>0.25</v>
      </c>
      <c r="K59" s="136" t="e">
        <v>#VALUE!</v>
      </c>
      <c r="M59" s="37"/>
    </row>
    <row r="60" spans="1:13" ht="14.25" hidden="1" customHeight="1" x14ac:dyDescent="0.25">
      <c r="A60" s="40"/>
      <c r="B60" s="144" t="s">
        <v>592</v>
      </c>
      <c r="C60" s="132" t="s">
        <v>496</v>
      </c>
      <c r="D60" s="133"/>
      <c r="E60" s="134">
        <v>465</v>
      </c>
      <c r="F60" s="135" t="s">
        <v>19</v>
      </c>
      <c r="G60" s="135" t="s">
        <v>41</v>
      </c>
      <c r="H60" s="135" t="s">
        <v>56</v>
      </c>
      <c r="I60" s="136" t="s">
        <v>259</v>
      </c>
      <c r="J60" s="136">
        <v>0.25</v>
      </c>
      <c r="K60" s="136" t="e">
        <v>#VALUE!</v>
      </c>
      <c r="M60" s="37"/>
    </row>
    <row r="61" spans="1:13" ht="14.25" hidden="1" customHeight="1" x14ac:dyDescent="0.25">
      <c r="A61" s="40"/>
      <c r="B61" s="144" t="s">
        <v>593</v>
      </c>
      <c r="C61" s="132" t="s">
        <v>497</v>
      </c>
      <c r="D61" s="133"/>
      <c r="E61" s="134">
        <v>466</v>
      </c>
      <c r="F61" s="135" t="s">
        <v>19</v>
      </c>
      <c r="G61" s="135" t="s">
        <v>41</v>
      </c>
      <c r="H61" s="135" t="s">
        <v>56</v>
      </c>
      <c r="I61" s="136" t="s">
        <v>259</v>
      </c>
      <c r="J61" s="136">
        <v>0.25</v>
      </c>
      <c r="K61" s="136" t="e">
        <v>#VALUE!</v>
      </c>
      <c r="M61" s="37"/>
    </row>
    <row r="62" spans="1:13" ht="14.25" hidden="1" customHeight="1" x14ac:dyDescent="0.25">
      <c r="A62" s="40"/>
      <c r="B62" s="126" t="str">
        <f>B55</f>
        <v>41.2</v>
      </c>
      <c r="C62" s="127" t="s">
        <v>594</v>
      </c>
      <c r="D62" s="128"/>
      <c r="E62" s="129"/>
      <c r="F62" s="120" t="s">
        <v>19</v>
      </c>
      <c r="G62" s="120" t="s">
        <v>41</v>
      </c>
      <c r="H62" s="120" t="s">
        <v>56</v>
      </c>
      <c r="I62" s="121">
        <f>I55</f>
        <v>0</v>
      </c>
      <c r="J62" s="121">
        <v>0.25</v>
      </c>
      <c r="K62" s="121">
        <f>J62*I62</f>
        <v>0</v>
      </c>
      <c r="M62" s="37"/>
    </row>
    <row r="63" spans="1:13" ht="14.25" customHeight="1" x14ac:dyDescent="0.25">
      <c r="A63" s="40"/>
      <c r="B63" s="6" t="s">
        <v>498</v>
      </c>
      <c r="C63" s="11"/>
      <c r="D63" s="70"/>
      <c r="E63" s="13"/>
      <c r="F63" s="12"/>
      <c r="G63" s="12"/>
      <c r="H63" s="12"/>
      <c r="I63" s="14"/>
      <c r="J63" s="14"/>
      <c r="K63" s="14"/>
      <c r="M63" s="37"/>
    </row>
    <row r="64" spans="1:13" ht="14.25" customHeight="1" thickBot="1" x14ac:dyDescent="0.3">
      <c r="A64" s="40"/>
      <c r="B64" s="77"/>
      <c r="M64" s="37"/>
    </row>
    <row r="65" spans="1:13" ht="47.25" customHeight="1" thickBot="1" x14ac:dyDescent="0.3">
      <c r="A65" s="40"/>
      <c r="B65" s="77"/>
      <c r="C65" s="15" t="s">
        <v>537</v>
      </c>
      <c r="D65" s="16" t="s">
        <v>512</v>
      </c>
      <c r="E65" s="16" t="s">
        <v>68</v>
      </c>
      <c r="F65" s="18" t="s">
        <v>538</v>
      </c>
      <c r="M65" s="37"/>
    </row>
    <row r="66" spans="1:13" ht="26.25" customHeight="1" x14ac:dyDescent="0.25">
      <c r="A66" s="40"/>
      <c r="B66" s="34"/>
      <c r="C66" s="28" t="s">
        <v>273</v>
      </c>
      <c r="D66" s="29">
        <f>SUM(I12:I15)</f>
        <v>0.5</v>
      </c>
      <c r="E66" s="29">
        <f t="shared" ref="E66:E68" si="0">1/3</f>
        <v>0.33333333333333331</v>
      </c>
      <c r="F66" s="30">
        <f t="shared" ref="F66:F68" si="1">E66*D66</f>
        <v>0.16666666666666666</v>
      </c>
      <c r="M66" s="37"/>
    </row>
    <row r="67" spans="1:13" ht="26.25" customHeight="1" x14ac:dyDescent="0.25">
      <c r="A67" s="40"/>
      <c r="B67" s="34"/>
      <c r="C67" s="28" t="s">
        <v>274</v>
      </c>
      <c r="D67" s="29">
        <f>SUM(I16:I28)</f>
        <v>1</v>
      </c>
      <c r="E67" s="29">
        <f t="shared" si="0"/>
        <v>0.33333333333333331</v>
      </c>
      <c r="F67" s="30">
        <f t="shared" si="1"/>
        <v>0.33333333333333331</v>
      </c>
      <c r="M67" s="37"/>
    </row>
    <row r="68" spans="1:13" ht="26.25" customHeight="1" thickBot="1" x14ac:dyDescent="0.3">
      <c r="A68" s="40"/>
      <c r="B68" s="34"/>
      <c r="C68" s="28" t="s">
        <v>539</v>
      </c>
      <c r="D68" s="29">
        <f>SUM(I29:I35)</f>
        <v>1</v>
      </c>
      <c r="E68" s="29">
        <f t="shared" si="0"/>
        <v>0.33333333333333331</v>
      </c>
      <c r="F68" s="30">
        <f t="shared" si="1"/>
        <v>0.33333333333333331</v>
      </c>
      <c r="M68" s="37"/>
    </row>
    <row r="69" spans="1:13" ht="26.25" customHeight="1" thickBot="1" x14ac:dyDescent="0.3">
      <c r="A69" s="40"/>
      <c r="B69" s="77"/>
      <c r="C69" s="201" t="s">
        <v>73</v>
      </c>
      <c r="D69" s="202"/>
      <c r="E69" s="203"/>
      <c r="F69" s="25">
        <f>SUM(F66:F68)</f>
        <v>0.83333333333333326</v>
      </c>
      <c r="M69" s="37"/>
    </row>
    <row r="70" spans="1:13" ht="17.25" customHeight="1" x14ac:dyDescent="0.25">
      <c r="A70" s="40"/>
      <c r="B70" s="77"/>
      <c r="C70" s="34"/>
      <c r="D70" s="34"/>
      <c r="E70" s="34"/>
      <c r="F70" s="34"/>
      <c r="M70" s="37"/>
    </row>
    <row r="71" spans="1:13" ht="19.5" customHeight="1" x14ac:dyDescent="0.25">
      <c r="A71" s="40"/>
      <c r="B71" s="77"/>
      <c r="C71" s="34"/>
      <c r="D71" s="34"/>
      <c r="E71" s="34"/>
      <c r="F71" s="34"/>
      <c r="M71" s="37"/>
    </row>
    <row r="72" spans="1:13" ht="6" customHeight="1" x14ac:dyDescent="0.25">
      <c r="A72" s="40"/>
      <c r="B72" s="77"/>
      <c r="C72" s="34"/>
      <c r="D72" s="34"/>
      <c r="E72" s="34"/>
      <c r="F72" s="34"/>
      <c r="M72" s="37"/>
    </row>
    <row r="73" spans="1:13" ht="14.25" customHeight="1" thickBot="1" x14ac:dyDescent="0.3">
      <c r="A73" s="40"/>
      <c r="B73" s="77"/>
      <c r="M73" s="37"/>
    </row>
    <row r="74" spans="1:13" ht="43.5" customHeight="1" thickBot="1" x14ac:dyDescent="0.3">
      <c r="A74" s="40"/>
      <c r="B74" s="77"/>
      <c r="C74" s="27" t="s">
        <v>275</v>
      </c>
      <c r="D74" s="72" t="s">
        <v>512</v>
      </c>
      <c r="E74" s="72" t="s">
        <v>68</v>
      </c>
      <c r="F74" s="73" t="s">
        <v>519</v>
      </c>
      <c r="M74" s="37"/>
    </row>
    <row r="75" spans="1:13" ht="31.5" x14ac:dyDescent="0.25">
      <c r="A75" s="40"/>
      <c r="B75" s="34"/>
      <c r="C75" s="28" t="s">
        <v>276</v>
      </c>
      <c r="D75" s="29">
        <f>SUM(I36:I39)</f>
        <v>1</v>
      </c>
      <c r="E75" s="29">
        <f t="shared" ref="E75:E78" si="2">1/4</f>
        <v>0.25</v>
      </c>
      <c r="F75" s="30">
        <f>E75*D75</f>
        <v>0.25</v>
      </c>
      <c r="M75" s="37"/>
    </row>
    <row r="76" spans="1:13" ht="31.5" x14ac:dyDescent="0.25">
      <c r="A76" s="40"/>
      <c r="B76" s="34"/>
      <c r="C76" s="28" t="s">
        <v>277</v>
      </c>
      <c r="D76" s="29">
        <f>SUM(I40:I53)</f>
        <v>0.25</v>
      </c>
      <c r="E76" s="29">
        <f>1/4</f>
        <v>0.25</v>
      </c>
      <c r="F76" s="30">
        <f>E76*D76</f>
        <v>6.25E-2</v>
      </c>
      <c r="M76" s="37"/>
    </row>
    <row r="77" spans="1:13" ht="31.5" x14ac:dyDescent="0.25">
      <c r="A77" s="40"/>
      <c r="B77" s="34"/>
      <c r="C77" s="28" t="s">
        <v>278</v>
      </c>
      <c r="D77" s="29">
        <f>SUM(I54:I55)</f>
        <v>0</v>
      </c>
      <c r="E77" s="29">
        <f t="shared" si="2"/>
        <v>0.25</v>
      </c>
      <c r="F77" s="30">
        <f t="shared" ref="F77:F78" si="3">E77*D77</f>
        <v>0</v>
      </c>
      <c r="M77" s="37"/>
    </row>
    <row r="78" spans="1:13" ht="48.75" customHeight="1" thickBot="1" x14ac:dyDescent="0.3">
      <c r="A78" s="40"/>
      <c r="B78" s="34"/>
      <c r="C78" s="74" t="s">
        <v>540</v>
      </c>
      <c r="D78" s="75">
        <f>SUM(I56:I62)</f>
        <v>0</v>
      </c>
      <c r="E78" s="29">
        <f t="shared" si="2"/>
        <v>0.25</v>
      </c>
      <c r="F78" s="30">
        <f t="shared" si="3"/>
        <v>0</v>
      </c>
      <c r="M78" s="37"/>
    </row>
    <row r="79" spans="1:13" ht="27.75" customHeight="1" thickBot="1" x14ac:dyDescent="0.3">
      <c r="A79" s="40"/>
      <c r="B79" s="77"/>
      <c r="C79" s="195" t="s">
        <v>73</v>
      </c>
      <c r="D79" s="202"/>
      <c r="E79" s="203"/>
      <c r="F79" s="31">
        <f>SUM(F75:F78)</f>
        <v>0.3125</v>
      </c>
      <c r="M79" s="37"/>
    </row>
    <row r="80" spans="1:13" ht="14.25" customHeight="1" x14ac:dyDescent="0.25">
      <c r="A80" s="40"/>
      <c r="B80" s="77"/>
      <c r="M80" s="37"/>
    </row>
    <row r="81" spans="1:13" ht="16.5" thickBot="1" x14ac:dyDescent="0.3">
      <c r="A81" s="40"/>
      <c r="B81" s="77"/>
      <c r="M81" s="37"/>
    </row>
    <row r="82" spans="1:13" ht="27.75" customHeight="1" thickBot="1" x14ac:dyDescent="0.3">
      <c r="A82" s="40"/>
      <c r="B82" s="77"/>
      <c r="C82" s="192" t="s">
        <v>78</v>
      </c>
      <c r="D82" s="202"/>
      <c r="E82" s="203"/>
      <c r="F82" s="76">
        <f>(F69*50%)+(F79*50%)</f>
        <v>0.57291666666666663</v>
      </c>
      <c r="M82" s="37"/>
    </row>
    <row r="83" spans="1:13" ht="14.25" customHeight="1" x14ac:dyDescent="0.25">
      <c r="A83" s="40"/>
      <c r="B83" s="77"/>
      <c r="M83" s="37"/>
    </row>
    <row r="84" spans="1:13" ht="14.25" customHeight="1" x14ac:dyDescent="0.25">
      <c r="A84" s="40"/>
      <c r="B84" s="77"/>
      <c r="M84" s="37"/>
    </row>
    <row r="85" spans="1:13" ht="14.25" customHeight="1" x14ac:dyDescent="0.25">
      <c r="A85" s="40"/>
      <c r="B85" s="77"/>
      <c r="M85" s="37"/>
    </row>
    <row r="86" spans="1:13" ht="14.25" customHeight="1" x14ac:dyDescent="0.25">
      <c r="A86" s="40"/>
      <c r="B86" s="77"/>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45" customHeight="1" x14ac:dyDescent="0.25">
      <c r="A90" s="40"/>
      <c r="B90" s="77"/>
      <c r="C90" s="96" t="s">
        <v>524</v>
      </c>
      <c r="D90" s="97"/>
      <c r="E90" s="97"/>
      <c r="F90" s="97"/>
      <c r="G90" s="97"/>
      <c r="H90" s="97"/>
      <c r="I90" s="97"/>
      <c r="J90" s="98"/>
      <c r="M90" s="37"/>
    </row>
    <row r="91" spans="1:13" ht="14.25" customHeight="1" x14ac:dyDescent="0.25">
      <c r="A91" s="40"/>
      <c r="B91" s="77"/>
      <c r="C91" s="89" t="s">
        <v>508</v>
      </c>
      <c r="D91" s="82"/>
      <c r="E91" s="82"/>
      <c r="F91" s="82"/>
      <c r="G91" s="82"/>
      <c r="H91" s="82"/>
      <c r="I91" s="82"/>
      <c r="J91" s="88"/>
      <c r="M91" s="37"/>
    </row>
    <row r="92" spans="1:13" ht="14.25" customHeight="1" x14ac:dyDescent="0.25">
      <c r="A92" s="40"/>
      <c r="B92" s="77"/>
      <c r="C92" s="89" t="s">
        <v>525</v>
      </c>
      <c r="D92" s="82"/>
      <c r="E92" s="82"/>
      <c r="F92" s="82"/>
      <c r="G92" s="82"/>
      <c r="H92" s="82"/>
      <c r="I92" s="82"/>
      <c r="J92" s="88"/>
      <c r="M92" s="37"/>
    </row>
    <row r="93" spans="1:13" ht="14.25" customHeight="1" x14ac:dyDescent="0.25">
      <c r="A93" s="40"/>
      <c r="B93" s="77"/>
      <c r="C93" s="100" t="s">
        <v>511</v>
      </c>
      <c r="D93" s="91"/>
      <c r="E93" s="91"/>
      <c r="F93" s="91"/>
      <c r="G93" s="91"/>
      <c r="H93" s="91"/>
      <c r="I93" s="91"/>
      <c r="J93" s="101"/>
      <c r="M93" s="37"/>
    </row>
    <row r="94" spans="1:13" ht="14.25" customHeight="1" x14ac:dyDescent="0.25">
      <c r="A94" s="40"/>
      <c r="B94" s="77"/>
      <c r="M94" s="37"/>
    </row>
    <row r="95" spans="1:13" ht="14.25" customHeight="1" x14ac:dyDescent="0.25">
      <c r="A95" s="40"/>
      <c r="B95" s="77"/>
      <c r="M95" s="37"/>
    </row>
    <row r="96" spans="1:13" ht="14.25" customHeight="1" x14ac:dyDescent="0.25">
      <c r="A96" s="40"/>
      <c r="B96" s="77"/>
      <c r="M96" s="37"/>
    </row>
    <row r="97" spans="1:13" ht="14.25" customHeight="1" x14ac:dyDescent="0.25">
      <c r="A97" s="40"/>
      <c r="B97" s="77"/>
      <c r="M97" s="37"/>
    </row>
    <row r="98" spans="1:13" ht="14.25" customHeight="1" thickBot="1" x14ac:dyDescent="0.3">
      <c r="A98" s="42"/>
      <c r="B98" s="78"/>
      <c r="C98" s="43"/>
      <c r="D98" s="43"/>
      <c r="E98" s="43"/>
      <c r="F98" s="43"/>
      <c r="G98" s="43"/>
      <c r="H98" s="43"/>
      <c r="I98" s="43"/>
      <c r="J98" s="43"/>
      <c r="K98" s="43"/>
      <c r="L98" s="43"/>
      <c r="M98" s="44"/>
    </row>
    <row r="99" spans="1:13" ht="14.25" customHeight="1" x14ac:dyDescent="0.25">
      <c r="B99" s="77"/>
    </row>
    <row r="100" spans="1:13" ht="14.25" customHeight="1" x14ac:dyDescent="0.25">
      <c r="B100" s="77"/>
    </row>
    <row r="101" spans="1:13" ht="14.25" customHeight="1" x14ac:dyDescent="0.25">
      <c r="B101" s="77"/>
    </row>
    <row r="102" spans="1:13" ht="14.25" customHeight="1" x14ac:dyDescent="0.25">
      <c r="B102" s="77"/>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sheetData>
  <sheetProtection algorithmName="SHA-512" hashValue="dFW0v+OKq1b8iyR/NlenW4+JfsF4A2rK9uUnR1uEqVNWFYygrnWNM28n2ssqWEP6sxMC4xM83Gin3b0imE6Gig==" saltValue="wwzHQ1ji4YXihn3Lpt1gWg==" spinCount="100000" sheet="1" objects="1" scenarios="1"/>
  <autoFilter ref="B11:K43" xr:uid="{00000000-0001-0000-0600-000000000000}"/>
  <mergeCells count="11">
    <mergeCell ref="A1:M1"/>
    <mergeCell ref="A2:M2"/>
    <mergeCell ref="C79:E79"/>
    <mergeCell ref="C82:E82"/>
    <mergeCell ref="C69:E69"/>
    <mergeCell ref="A3:M3"/>
    <mergeCell ref="A4:M4"/>
    <mergeCell ref="A7:M8"/>
    <mergeCell ref="A9:M9"/>
    <mergeCell ref="A6:M6"/>
    <mergeCell ref="A5:M5"/>
  </mergeCells>
  <hyperlinks>
    <hyperlink ref="B63"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Jeniffer Gallego González</dc:creator>
  <cp:lastModifiedBy>Jeniffer Gallego González</cp:lastModifiedBy>
  <cp:lastPrinted>2024-11-12T03:14:44Z</cp:lastPrinted>
  <dcterms:created xsi:type="dcterms:W3CDTF">2024-11-03T19:02:36Z</dcterms:created>
  <dcterms:modified xsi:type="dcterms:W3CDTF">2024-12-17T06:35:36Z</dcterms:modified>
</cp:coreProperties>
</file>