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1.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2.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3.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codeName="ThisWorkbook"/>
  <mc:AlternateContent xmlns:mc="http://schemas.openxmlformats.org/markup-compatibility/2006">
    <mc:Choice Requires="x15">
      <x15ac:absPath xmlns:x15ac="http://schemas.microsoft.com/office/spreadsheetml/2010/11/ac" url="C:\Users\USUARIO\Downloads\Alcaldía de Cali 2\Alcaldía 3\Validación_ICED\0. VALIDADOS\SALUD\"/>
    </mc:Choice>
  </mc:AlternateContent>
  <xr:revisionPtr revIDLastSave="0" documentId="8_{370CBA53-22D8-4A43-872D-957020BC9854}" xr6:coauthVersionLast="43" xr6:coauthVersionMax="43" xr10:uidLastSave="{00000000-0000-0000-0000-000000000000}"/>
  <workbookProtection workbookAlgorithmName="SHA-512" workbookHashValue="c3x7L3q4JUSUeczRNp+pl5BkLg6dEh1foJf3mo8ACkTFI2r45vLo9eClQni8Jc6pclHpmQqY+InjWEIuV2Legg==" workbookSaltValue="+AFW6OHeisBeXziq5i1IXw==" workbookSpinCount="100000" lockStructure="1"/>
  <bookViews>
    <workbookView xWindow="-120" yWindow="-120" windowWidth="20730" windowHeight="11040" firstSheet="4" activeTab="7"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6" hidden="1">'E. Metodología estadística'!$A$11:$Y$239</definedName>
    <definedName name="_xlnm._FilterDatabase" localSheetId="7" hidden="1">'F. Accesibilidad y uso'!$B$11:$K$43</definedName>
    <definedName name="_xlnm.Print_Area" localSheetId="6">'E. Metodología estadística'!$A$1:$M$283</definedName>
    <definedName name="_xlnm.Print_Area" localSheetId="0">ÍNDICE!$A$1:$I$33</definedName>
  </definedNames>
  <calcPr calcId="191029"/>
  <extLst>
    <ext xmlns:xcalcf="http://schemas.microsoft.com/office/spreadsheetml/2018/calcfeatures" uri="{B58B0392-4F1F-4190-BB64-5DF3571DCE5F}">
      <xcalcf:calcFeatures>
        <xcalcf:feature name="microsoft.com:RD"/>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244" i="6" l="1"/>
  <c r="D246" i="6"/>
  <c r="D245" i="6"/>
  <c r="I53" i="7" l="1"/>
  <c r="I50" i="7"/>
  <c r="I45" i="7"/>
  <c r="I44" i="7"/>
  <c r="I43" i="7"/>
  <c r="I41" i="7"/>
  <c r="I40" i="7"/>
  <c r="I21" i="7"/>
  <c r="I22" i="7"/>
  <c r="I23" i="7"/>
  <c r="I24" i="7"/>
  <c r="I25" i="7"/>
  <c r="I26" i="7"/>
  <c r="I20" i="7"/>
  <c r="I19" i="7"/>
  <c r="I17" i="7"/>
  <c r="K230" i="6"/>
  <c r="K200" i="6"/>
  <c r="K199" i="6"/>
  <c r="K198" i="6"/>
  <c r="K196" i="6"/>
  <c r="K195" i="6"/>
  <c r="K193" i="6"/>
  <c r="I200" i="6"/>
  <c r="I199" i="6"/>
  <c r="I198" i="6"/>
  <c r="I196" i="6"/>
  <c r="I195" i="6"/>
  <c r="I193" i="6"/>
  <c r="I63" i="5" l="1"/>
  <c r="K50" i="5"/>
  <c r="I50" i="5"/>
  <c r="K57" i="5"/>
  <c r="I57" i="5"/>
  <c r="K25" i="5"/>
  <c r="K24" i="5"/>
  <c r="K13" i="5"/>
  <c r="K14" i="5"/>
  <c r="K15" i="5"/>
  <c r="K16" i="5"/>
  <c r="K17" i="5"/>
  <c r="K18" i="5"/>
  <c r="K19" i="5"/>
  <c r="K20" i="5"/>
  <c r="K12" i="5"/>
  <c r="I20" i="5"/>
  <c r="I19" i="5"/>
  <c r="I18" i="5"/>
  <c r="I16" i="5"/>
  <c r="I15" i="5"/>
  <c r="I13" i="5"/>
  <c r="I12" i="5"/>
  <c r="K24" i="4"/>
  <c r="D76" i="7"/>
  <c r="D75" i="7"/>
  <c r="D77" i="7"/>
  <c r="I62" i="7"/>
  <c r="D78" i="7" s="1"/>
  <c r="K62" i="7" l="1"/>
  <c r="B62" i="7"/>
  <c r="D78" i="5" l="1"/>
  <c r="D81" i="5"/>
  <c r="D77" i="5"/>
  <c r="D257" i="6" l="1"/>
  <c r="D256" i="6"/>
  <c r="D41" i="4" l="1"/>
  <c r="E76" i="7"/>
  <c r="D265" i="6"/>
  <c r="F76" i="7" l="1"/>
  <c r="E30" i="3"/>
  <c r="E265" i="6"/>
  <c r="F265" i="6" s="1"/>
  <c r="E264" i="6"/>
  <c r="E263" i="6"/>
  <c r="D264" i="6" l="1"/>
  <c r="D68" i="7"/>
  <c r="D67" i="7"/>
  <c r="D66" i="7"/>
  <c r="D263" i="6"/>
  <c r="D255" i="6"/>
  <c r="D248" i="6"/>
  <c r="D249" i="6"/>
  <c r="D247" i="6"/>
  <c r="D80" i="5"/>
  <c r="D79" i="5"/>
  <c r="D76" i="5"/>
  <c r="D71" i="5"/>
  <c r="D70" i="5"/>
  <c r="D69" i="5"/>
  <c r="D43" i="4"/>
  <c r="D44" i="4"/>
  <c r="D49" i="4"/>
  <c r="D51" i="4"/>
  <c r="D50" i="4"/>
  <c r="F44" i="4" l="1"/>
  <c r="D42" i="4"/>
  <c r="F42" i="4" s="1"/>
  <c r="F41" i="4"/>
  <c r="A9" i="3"/>
  <c r="A9" i="2"/>
  <c r="E78" i="7"/>
  <c r="E77" i="7"/>
  <c r="F77" i="7" s="1"/>
  <c r="E75" i="7"/>
  <c r="F75" i="7" s="1"/>
  <c r="E68" i="7"/>
  <c r="E67" i="7"/>
  <c r="F67" i="7" s="1"/>
  <c r="E66" i="7"/>
  <c r="E257" i="6"/>
  <c r="F257" i="6" s="1"/>
  <c r="E256" i="6"/>
  <c r="F256" i="6" s="1"/>
  <c r="E255" i="6"/>
  <c r="F255" i="6" s="1"/>
  <c r="E249" i="6"/>
  <c r="E248" i="6"/>
  <c r="F248" i="6" s="1"/>
  <c r="E247" i="6"/>
  <c r="E246" i="6"/>
  <c r="E245" i="6"/>
  <c r="E244" i="6"/>
  <c r="E81" i="5"/>
  <c r="F81" i="5" s="1"/>
  <c r="E80" i="5"/>
  <c r="F80" i="5" s="1"/>
  <c r="E79" i="5"/>
  <c r="E78" i="5"/>
  <c r="F78" i="5" s="1"/>
  <c r="E77" i="5"/>
  <c r="F77" i="5" s="1"/>
  <c r="E76" i="5"/>
  <c r="E71" i="5"/>
  <c r="F71" i="5" s="1"/>
  <c r="E70" i="5"/>
  <c r="E69" i="5"/>
  <c r="F69" i="5" s="1"/>
  <c r="K63" i="5"/>
  <c r="E51" i="4"/>
  <c r="F51" i="4" s="1"/>
  <c r="E50" i="4"/>
  <c r="E49" i="4"/>
  <c r="F49" i="4" s="1"/>
  <c r="F43" i="4"/>
  <c r="E36" i="3"/>
  <c r="E35" i="3"/>
  <c r="E29" i="3"/>
  <c r="E28" i="3"/>
  <c r="F45" i="4" l="1"/>
  <c r="F66" i="7"/>
  <c r="F68" i="7"/>
  <c r="F78" i="7"/>
  <c r="F79" i="7" s="1"/>
  <c r="F264" i="6"/>
  <c r="F245" i="6"/>
  <c r="F246" i="6"/>
  <c r="F249" i="6"/>
  <c r="F258" i="6"/>
  <c r="F29" i="3" s="1"/>
  <c r="G29" i="3" s="1"/>
  <c r="F247" i="6"/>
  <c r="F244" i="6"/>
  <c r="F76" i="5"/>
  <c r="F79" i="5"/>
  <c r="F70" i="5"/>
  <c r="F72" i="5" s="1"/>
  <c r="F50" i="4"/>
  <c r="F52" i="4" s="1"/>
  <c r="F263" i="6"/>
  <c r="F54" i="4" l="1"/>
  <c r="F82" i="5"/>
  <c r="F84" i="5" s="1"/>
  <c r="F21" i="3"/>
  <c r="G21" i="3" s="1"/>
  <c r="F250" i="6"/>
  <c r="F266" i="6"/>
  <c r="F30" i="3" s="1"/>
  <c r="G30" i="3" s="1"/>
  <c r="F69" i="7"/>
  <c r="F82" i="7" s="1"/>
  <c r="F36" i="3"/>
  <c r="G36" i="3" s="1"/>
  <c r="F14" i="3"/>
  <c r="G14" i="3" s="1"/>
  <c r="F15" i="3"/>
  <c r="G15" i="3" s="1"/>
  <c r="F22" i="3" l="1"/>
  <c r="G22" i="3" s="1"/>
  <c r="G23" i="3" s="1"/>
  <c r="E19" i="2" s="1"/>
  <c r="F19" i="2" s="1"/>
  <c r="G16" i="3"/>
  <c r="E18" i="2" s="1"/>
  <c r="F18" i="2" s="1"/>
  <c r="F28" i="3"/>
  <c r="G28" i="3" s="1"/>
  <c r="G31" i="3" s="1"/>
  <c r="F268" i="6"/>
  <c r="F35" i="3"/>
  <c r="G35" i="3" s="1"/>
  <c r="E20" i="2" l="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17337415-953D-4C4C-A8B6-1974563907C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3" authorId="0" shapeId="0" xr:uid="{1065C6F1-D5E4-40FF-A3D7-BB2B6CCA8ED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5" authorId="0" shapeId="0" xr:uid="{83197EE3-4BA7-41EF-AB9A-8E0F6AC9E9FE}">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6" authorId="0" shapeId="0" xr:uid="{5DED17A5-48F2-4F47-BE9B-00A3F16AA234}">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8" authorId="0" shapeId="0" xr:uid="{CFBBEDB2-B03B-436D-AC79-8042BF506F5B}">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9" authorId="0" shapeId="0" xr:uid="{EE890401-3B86-4B3A-A5D7-7C3B9FABBAB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7D43974A-567F-4D44-9FC0-C9C40DBF843C}">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8" authorId="0" shapeId="0" xr:uid="{970986BD-AB2F-4A5B-8C97-4EB2AB4563BF}">
      <text>
        <r>
          <rPr>
            <b/>
            <sz val="9"/>
            <color indexed="81"/>
            <rFont val="Tahoma"/>
            <family val="2"/>
          </rPr>
          <t>DELL:</t>
        </r>
        <r>
          <rPr>
            <sz val="9"/>
            <color indexed="81"/>
            <rFont val="Tahoma"/>
            <family val="2"/>
          </rPr>
          <t xml:space="preserve">
100%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D75" authorId="0" shapeId="0" xr:uid="{68A32E4C-3A97-486A-8308-A8ED471EADB0}">
      <text>
        <r>
          <rPr>
            <b/>
            <sz val="9"/>
            <color indexed="81"/>
            <rFont val="Tahoma"/>
            <family val="2"/>
          </rPr>
          <t>DELL:</t>
        </r>
        <r>
          <rPr>
            <sz val="9"/>
            <color indexed="81"/>
            <rFont val="Tahoma"/>
            <family val="2"/>
          </rPr>
          <t xml:space="preserve">
Como no tienen proceso de articulación, la respuesta sería no se articulan</t>
        </r>
      </text>
    </comment>
    <comment ref="I80" authorId="0" shapeId="0" xr:uid="{935FE2A7-98F4-42B3-BB86-CC52506857A1}">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81" authorId="0" shapeId="0" xr:uid="{6539E65C-D4C6-489D-95FA-BADAED34E805}">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82" authorId="0" shapeId="0" xr:uid="{324CF7DC-6D5F-4A3E-8949-4C762A3169B6}">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83" authorId="0" shapeId="0" xr:uid="{1B2F2EBD-4664-4F10-833F-52CE96B64DF2}">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84" authorId="0" shapeId="0" xr:uid="{DD428795-205C-48E4-8B97-D508DFB22830}">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85" authorId="0" shapeId="0" xr:uid="{F62A550F-C1DE-417D-BA41-64767C64A207}">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86" authorId="0" shapeId="0" xr:uid="{A4D8BFE5-1A89-4E11-804E-1E420B14630F}">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87" authorId="0" shapeId="0" xr:uid="{C3D74C78-E9F2-424F-B2FF-366D0B43A43E}">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88" authorId="0" shapeId="0" xr:uid="{EE602F53-4BC5-43F0-8060-87668A416853}">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89" authorId="0" shapeId="0" xr:uid="{FFA42690-00B9-4B4B-812A-38C36E03A34D}">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90" authorId="0" shapeId="0" xr:uid="{58604EF8-17D8-4612-A45E-DD6C7CF5FD9C}">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91" authorId="0" shapeId="0" xr:uid="{9A6083A6-EBCE-4427-993B-3E1603E39A37}">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92" authorId="0" shapeId="0" xr:uid="{AA8F1892-611C-4A8A-B93B-0D8BEA1F1276}">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93" authorId="0" shapeId="0" xr:uid="{E8E77B3E-A34E-417F-81F0-270C1E972C8E}">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94" authorId="0" shapeId="0" xr:uid="{FE166BD1-1760-4287-96CE-7F269DEB2E67}">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95" authorId="0" shapeId="0" xr:uid="{4DB27B68-511E-47EF-A204-A09CC9DC09C5}">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96" authorId="0" shapeId="0" xr:uid="{F9EF1711-0126-4232-95A6-7D47DC0E44DD}">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97" authorId="0" shapeId="0" xr:uid="{A6A00D7A-813A-4F1A-A740-69928347F861}">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98" authorId="0" shapeId="0" xr:uid="{17D31806-C727-4CC3-9795-CC76585C1474}">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99" authorId="0" shapeId="0" xr:uid="{257938E2-1E3C-4D55-8696-358B53F163E7}">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00" authorId="0" shapeId="0" xr:uid="{414DF9CF-7C12-481C-9BE9-FFE59C669C52}">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01" authorId="0" shapeId="0" xr:uid="{2FFAE13B-0DE7-4A02-8584-169DD584B651}">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02" authorId="0" shapeId="0" xr:uid="{F47D1243-053D-4ADA-A86B-40F51EA48491}">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03" authorId="0" shapeId="0" xr:uid="{91BD2DCD-F4B5-4617-8AE0-256EA142056A}">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04" authorId="0" shapeId="0" xr:uid="{7D2A437E-81D6-4741-A9E0-BBE0DAE5BB18}">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05" authorId="0" shapeId="0" xr:uid="{17ABF12E-36AD-4E40-8127-FCE9AA2F8BFE}">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06" authorId="0" shapeId="0" xr:uid="{40DD895F-2FEF-4F8F-B242-69844FD0FB20}">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07" authorId="0" shapeId="0" xr:uid="{DA33779A-64B5-465D-8E8C-C7E60F755491}">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08" authorId="0" shapeId="0" xr:uid="{F3FCE808-646C-4051-9DC6-DF4F7F3B7DC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09" authorId="0" shapeId="0" xr:uid="{A3A60EBE-7A1E-4E45-9421-480983F02358}">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10" authorId="0" shapeId="0" xr:uid="{651B948E-C90B-409B-B189-AB5FB8E7A3A8}">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11" authorId="0" shapeId="0" xr:uid="{B87D5AE5-219A-4180-A50E-8D5DB8366DB5}">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12" authorId="0" shapeId="0" xr:uid="{C2AE8C95-6DE1-46E6-BD1C-28C5BF26F6EC}">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13" authorId="0" shapeId="0" xr:uid="{03318BCF-DEFE-48C3-AE15-D92780F3E1B6}">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14" authorId="0" shapeId="0" xr:uid="{7480CE21-A9D6-4D4D-9F49-625EC1977672}">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15" authorId="0" shapeId="0" xr:uid="{DAF795F7-8152-4DC9-AA53-867B98EFCEB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16" authorId="0" shapeId="0" xr:uid="{9431A185-F152-43BD-94D7-58334BAEFE16}">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17" authorId="0" shapeId="0" xr:uid="{6ADA94FB-8476-47DC-AFCD-E0E5CB2CE8C1}">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18" authorId="0" shapeId="0" xr:uid="{E13FEFBE-4ACD-4A34-9D31-548CED1D3F2B}">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19" authorId="0" shapeId="0" xr:uid="{030170F9-64E0-4169-B548-24BA1AB1288C}">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20" authorId="0" shapeId="0" xr:uid="{0EC21F25-9498-4D50-A52C-2206EF39CC1D}">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21" authorId="0" shapeId="0" xr:uid="{7B4275D1-08EB-4F9C-9E9E-BB4DE4C6F0C3}">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22" authorId="0" shapeId="0" xr:uid="{962071D2-CB87-4FD3-A022-E1A9285B340E}">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23" authorId="0" shapeId="0" xr:uid="{08885DE3-1809-4A97-BA74-D1A7A307BE67}">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24" authorId="0" shapeId="0" xr:uid="{08AC9785-DEF0-4965-A36E-FD5F0FEE8755}">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25" authorId="0" shapeId="0" xr:uid="{0BF91BDC-1577-450D-BC3F-EEBAF800D3D2}">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26" authorId="0" shapeId="0" xr:uid="{2CD2F797-FE5D-4C4F-8997-480729AAB2EB}">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27" authorId="0" shapeId="0" xr:uid="{425D07E4-A654-47BE-8C22-22BBD4A5BFE5}">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28" authorId="0" shapeId="0" xr:uid="{AF8BEA80-BB77-4DC7-B4E4-5079EEE1ADA7}">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29" authorId="0" shapeId="0" xr:uid="{6743E99B-27D3-4F14-82CB-3039F20C7BFE}">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30" authorId="0" shapeId="0" xr:uid="{31061A16-74BC-4045-81A5-85A883BAF41D}">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31" authorId="0" shapeId="0" xr:uid="{2BE34948-1D37-4D7F-874D-C0E01CD0093E}">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32" authorId="0" shapeId="0" xr:uid="{DD64165B-C06A-4376-93C2-1D6B430109B3}">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33" authorId="0" shapeId="0" xr:uid="{3B4F2F31-51F1-4E15-A087-EB2B12B3B09F}">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34" authorId="0" shapeId="0" xr:uid="{47671327-2FEF-4261-AF2F-5B0675C69902}">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35" authorId="0" shapeId="0" xr:uid="{92F8AFF9-283D-45FE-936F-117F8E9EEE58}">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36" authorId="0" shapeId="0" xr:uid="{BD490DBE-BBB0-4743-A2A7-1DDFB2DD1FAE}">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37" authorId="0" shapeId="0" xr:uid="{1269AF3B-EA71-4E83-B61F-2A653737E529}">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38" authorId="0" shapeId="0" xr:uid="{19535FA1-E6A0-4696-AF7C-6C3484D01084}">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39" authorId="0" shapeId="0" xr:uid="{2B1CBA06-97CE-438B-B8D4-8120F3149BFC}">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40" authorId="0" shapeId="0" xr:uid="{AD933CE1-C53F-4B04-8522-87688152567E}">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41" authorId="0" shapeId="0" xr:uid="{D2DD86B7-B89D-42FB-8BCA-2A0556620A2B}">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42" authorId="0" shapeId="0" xr:uid="{14A6298B-2E73-41CF-AF56-9AB98C02F647}">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43" authorId="0" shapeId="0" xr:uid="{8DCEAF22-F5FB-4398-8A72-ECA1A14C8EC7}">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44" authorId="0" shapeId="0" xr:uid="{D3F4EB67-DC1A-4448-B46C-0FC0E9FB06C4}">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45" authorId="0" shapeId="0" xr:uid="{1BC4FA78-5517-4622-A843-6C0C450F6601}">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46" authorId="0" shapeId="0" xr:uid="{3805A3CB-3C44-4E3D-B268-61CE73FD7818}">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47" authorId="0" shapeId="0" xr:uid="{7F1AD0EC-97B2-4A7D-B08D-D81720B57A87}">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48" authorId="0" shapeId="0" xr:uid="{00429DA1-E891-4132-9502-F68D04ACE6E1}">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49" authorId="0" shapeId="0" xr:uid="{CB8A6F2B-5FAD-4EDA-82DD-6EC31B229240}">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50" authorId="0" shapeId="0" xr:uid="{73899563-E229-4349-A5A2-48983E35E871}">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51" authorId="0" shapeId="0" xr:uid="{803F9371-006B-4187-9C78-65DC2CEC1FD7}">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52" authorId="0" shapeId="0" xr:uid="{E642DD90-F612-48FB-987F-07756B2D697A}">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53" authorId="0" shapeId="0" xr:uid="{1E8FF492-292D-46BB-9F5C-00B96D648818}">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54" authorId="0" shapeId="0" xr:uid="{FB05AECE-EE81-40B7-83E3-8DB225A4D152}">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55" authorId="0" shapeId="0" xr:uid="{033BFB52-9FEC-4652-9D21-8C4D5B925B46}">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56" authorId="0" shapeId="0" xr:uid="{F2A28CB4-BBFA-4D3F-B62B-A5FCD35F219E}">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57" authorId="0" shapeId="0" xr:uid="{0AFCE405-7143-4B4F-AD09-36E92DEECDBC}">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58" authorId="0" shapeId="0" xr:uid="{EF9774C3-8168-4EAE-AA44-ED40FFE6C735}">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59" authorId="0" shapeId="0" xr:uid="{C23F2A69-A6B4-4894-8E42-68A3E8A16CFD}">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60" authorId="0" shapeId="0" xr:uid="{E5107548-BBFB-4ECD-AFD9-5027DC0B6CF5}">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61" authorId="0" shapeId="0" xr:uid="{EB242EF8-7532-4B76-8E3F-102648BCC4EA}">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62" authorId="0" shapeId="0" xr:uid="{42D21FB1-E6CE-43E7-B3A1-09B0CD4812BF}">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63" authorId="0" shapeId="0" xr:uid="{88AED508-1398-41A8-A63E-8B0B0EAAEF7F}">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64" authorId="0" shapeId="0" xr:uid="{83010CEF-A9E2-4E4C-A9F0-5ECCB35DBA4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65" authorId="0" shapeId="0" xr:uid="{B7D64AFE-0E16-4929-BF2C-DD8C166B9D87}">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66" authorId="0" shapeId="0" xr:uid="{B962D640-3D46-4C31-B657-9E2EB48D5BA8}">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67" authorId="0" shapeId="0" xr:uid="{62DE2AC1-C359-41C1-9915-DBA7B521BED1}">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68" authorId="0" shapeId="0" xr:uid="{14F970D2-8630-4C79-BEB9-15132F9B5C6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69" authorId="0" shapeId="0" xr:uid="{71EE2290-ECFC-4A5F-9DDD-0660B3C9DA83}">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70" authorId="0" shapeId="0" xr:uid="{F46CD786-7D13-4FBF-BE2D-41864DC7CCE3}">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71" authorId="0" shapeId="0" xr:uid="{AF28EE44-3EA1-4906-8EC0-3F02BC845C0A}">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72" authorId="0" shapeId="0" xr:uid="{14620BE4-1C6A-4100-9FC1-22A8FB35721A}">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73" authorId="0" shapeId="0" xr:uid="{3278D06E-DFEC-439F-80C3-679A64CA9219}">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74" authorId="0" shapeId="0" xr:uid="{B0A61285-D04A-4A5D-824B-A88810009096}">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75" authorId="0" shapeId="0" xr:uid="{FADEB2DF-6F02-4B49-9BEB-E7833FE72493}">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76" authorId="0" shapeId="0" xr:uid="{D02F94C9-B1CF-4459-9688-756CADF581EB}">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77" authorId="0" shapeId="0" xr:uid="{8ECA60F3-D716-4EB5-B6F6-D0792A1426B0}">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78" authorId="0" shapeId="0" xr:uid="{8458D4BB-8C63-412E-978B-09B19CFD0228}">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79" authorId="0" shapeId="0" xr:uid="{6FE4A871-590F-4412-AB8B-79C5DDB06278}">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80" authorId="0" shapeId="0" xr:uid="{161406E9-52F7-4E36-BC05-153AD6586A61}">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81" authorId="0" shapeId="0" xr:uid="{E5630F45-CE3F-4DE7-A299-639D41EADBAD}">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82" authorId="0" shapeId="0" xr:uid="{652CCD82-B88E-4DF2-82BD-72BE44D30B1F}">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83" authorId="0" shapeId="0" xr:uid="{A0D42DE0-2798-4965-9C94-AD8D6A85CB34}">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84" authorId="0" shapeId="0" xr:uid="{FEB39C59-58B6-41A2-A972-D7B6DB5D9A0E}">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85" authorId="0" shapeId="0" xr:uid="{C9D78C8D-8B3A-4F7F-8892-556AE73D5CEE}">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88" authorId="0" shapeId="0" xr:uid="{BE15313B-E981-42DC-BCD4-8075F6325EA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89" authorId="0" shapeId="0" xr:uid="{20DB38F0-D986-4F6C-BD98-5E596F89D18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2" authorId="0" shapeId="0" xr:uid="{870A5373-AF5B-45E3-9597-E11DB27C5977}">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D221"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 ref="I222" authorId="0" shapeId="0" xr:uid="{C42EA88F-00A5-40D5-8655-8E76DA2EB4B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223" authorId="0" shapeId="0" xr:uid="{24B11DFB-5882-4F29-9F92-7AC2D25E1F52}">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224" authorId="0" shapeId="0" xr:uid="{24D3B9A5-FF2D-449B-8894-925DF86E4985}">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227" authorId="0" shapeId="0" xr:uid="{32E6BCEE-BF97-4F53-961E-6E7AD7B4D461}">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A934D7D-392A-4483-9C48-9B517B6F2363}">
      <text>
        <r>
          <rPr>
            <b/>
            <sz val="9"/>
            <color indexed="81"/>
            <rFont val="Tahoma"/>
            <family val="2"/>
          </rPr>
          <t>DELL:</t>
        </r>
        <r>
          <rPr>
            <sz val="9"/>
            <color indexed="81"/>
            <rFont val="Tahoma"/>
            <family val="2"/>
          </rPr>
          <t xml:space="preserve">
25%
</t>
        </r>
      </text>
    </comment>
    <comment ref="I13" authorId="0" shapeId="0" xr:uid="{60ED099B-AF8F-4209-B43B-755EAD96A206}">
      <text>
        <r>
          <rPr>
            <b/>
            <sz val="9"/>
            <color indexed="81"/>
            <rFont val="Tahoma"/>
            <family val="2"/>
          </rPr>
          <t>DELL:</t>
        </r>
        <r>
          <rPr>
            <sz val="9"/>
            <color indexed="81"/>
            <rFont val="Tahoma"/>
            <family val="2"/>
          </rPr>
          <t xml:space="preserve">
25%
</t>
        </r>
      </text>
    </comment>
    <comment ref="I16"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9" authorId="0" shapeId="0" xr:uid="{9538D5B6-AC0B-4BF0-B467-768D39783F85}">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2" authorId="0" shapeId="0" xr:uid="{349B682D-F159-41B1-AF48-9CD0EA83A884}">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6" authorId="0" shapeId="0" xr:uid="{959ED217-DCF6-4BB9-B941-D546AFBA56CA}">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 ref="I38" authorId="0" shapeId="0" xr:uid="{77534795-EBF8-41C3-B201-1C0D2F6AB8D2}">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 ref="I55" authorId="0" shapeId="0" xr:uid="{56295E1E-39D1-4115-A37B-8B7B50B1F8F8}">
      <text>
        <r>
          <rPr>
            <b/>
            <sz val="9"/>
            <color indexed="81"/>
            <rFont val="Tahoma"/>
            <family val="2"/>
          </rPr>
          <t>DELL:</t>
        </r>
        <r>
          <rPr>
            <sz val="9"/>
            <color indexed="81"/>
            <rFont val="Tahoma"/>
            <family val="2"/>
          </rPr>
          <t xml:space="preserve">
0%
</t>
        </r>
      </text>
    </comment>
    <comment ref="I62" authorId="0" shapeId="0" xr:uid="{7DCAEBE5-4AED-4F0D-B665-BBC6618E476A}">
      <text>
        <r>
          <rPr>
            <b/>
            <sz val="9"/>
            <color indexed="81"/>
            <rFont val="Tahoma"/>
            <family val="2"/>
          </rPr>
          <t>DELL:</t>
        </r>
        <r>
          <rPr>
            <sz val="9"/>
            <color indexed="81"/>
            <rFont val="Tahoma"/>
            <family val="2"/>
          </rPr>
          <t xml:space="preserve">
La ponderación de la pregunta depende del número de productos 1) 33.3% 2)66,7 y 3 o más 100%
</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<sst xmlns="http://schemas.openxmlformats.org/spreadsheetml/2006/main" count="2427" uniqueCount="886">
  <si>
    <t>ALCALDÍA DE SANTIAGO DE CALI</t>
  </si>
  <si>
    <t>DEPARTAMENTO ADMINISTRATIVO DE PLANEACIÓN</t>
  </si>
  <si>
    <t>PLAN ESTADÍSTICO DISTRITAL DE SANTIAGO DE CALI</t>
  </si>
  <si>
    <t>ÍNDICE DE CAPACIDAD ESTADÍSTICA DISTRITAL (ICED)  2024</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</si>
  <si>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</si>
  <si>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</si>
  <si>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</si>
  <si>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</si>
  <si>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</si>
  <si>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</si>
  <si>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</si>
  <si>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</si>
  <si>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</si>
  <si>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</si>
  <si>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</si>
  <si>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</si>
  <si>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</si>
  <si>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</si>
  <si>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F.</t>
  </si>
  <si>
    <t>Accesibilidad y uso</t>
  </si>
  <si>
    <t>Resultado de la dimensión Accesibilidad y uso, desagregado por subdimensión y por pregunta</t>
  </si>
  <si>
    <t>Dimensión</t>
  </si>
  <si>
    <t>N°</t>
  </si>
  <si>
    <t>Ponderación</t>
  </si>
  <si>
    <t>Restulado obtenido</t>
  </si>
  <si>
    <t>RI</t>
  </si>
  <si>
    <t>Resultado del Índice</t>
  </si>
  <si>
    <t>Resultado por Dimensiones</t>
  </si>
  <si>
    <t>Subdimensión</t>
  </si>
  <si>
    <t>Resultado obtenido</t>
  </si>
  <si>
    <t>Entorno Institucional</t>
  </si>
  <si>
    <t>Gestión del conocimiento</t>
  </si>
  <si>
    <t>RDI</t>
  </si>
  <si>
    <t>Recursos humanos, recursos financieros y recursos técnológicos</t>
  </si>
  <si>
    <t>Herramientas de gestión y procesamiento</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</si>
  <si>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</si>
  <si>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</si>
  <si>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</si>
  <si>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</si>
  <si>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</si>
  <si>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</si>
  <si>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</si>
  <si>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</si>
  <si>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</si>
  <si>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</si>
  <si>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</si>
  <si>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</si>
  <si>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</si>
  <si>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</si>
  <si>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</si>
  <si>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</si>
  <si>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</si>
  <si>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</si>
  <si>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</si>
  <si>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</si>
  <si>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Marco Institucional</t>
  </si>
  <si>
    <t>Si</t>
  </si>
  <si>
    <t>Tiene procedimientos relacionadas con la generación, procesamiento, reporte o difusión de información estadística</t>
  </si>
  <si>
    <t>Tiene planes de trabajo con actividades especificas de generación, procesamiento, reporte o difusión de información estadística</t>
  </si>
  <si>
    <t>Tiene planes de acción con actividades especificas de generación, procesamiento, reporte o difusión de información estadística</t>
  </si>
  <si>
    <t>Tiene programas con actividades especificas de generación, procesamiento, reporte o difusión de información estadística</t>
  </si>
  <si>
    <t>Tiene proyectos con actividades especificas de generación, procesamiento, reporte o difusión de información estadística</t>
  </si>
  <si>
    <t>No incluye estas actividades en las herramientas de planificación</t>
  </si>
  <si>
    <t>Participa activamente actividades de fortalecimiento de competencias estadísticas</t>
  </si>
  <si>
    <t>Participa en comisiones estadísticas</t>
  </si>
  <si>
    <t>Participa en mesas estadísticas</t>
  </si>
  <si>
    <t>Participa en observatorios estadísticos</t>
  </si>
  <si>
    <t>Existe de manera formal un mecanismo de trazabilidad con herramientas o procedimientos para registrar y rastrear cada etapa de producción de la información estadística.</t>
  </si>
  <si>
    <t xml:space="preserve">Ponderación pregunta </t>
  </si>
  <si>
    <t>Funciones relacionadas</t>
  </si>
  <si>
    <t>Procedimientos relacionados</t>
  </si>
  <si>
    <t>Herramientas de planificación procesamiento</t>
  </si>
  <si>
    <t xml:space="preserve">Herramientas de planificación mejoramiento </t>
  </si>
  <si>
    <t>Resultado Subdimensión</t>
  </si>
  <si>
    <t>Subdimensión Gestión del conocimiento</t>
  </si>
  <si>
    <t>Fortalecimiento de competencias estadísticas</t>
  </si>
  <si>
    <t>Participación en instancias de coordinación interinstitucional</t>
  </si>
  <si>
    <t>Trazabilidad y continuidad en los procesos estadísticos</t>
  </si>
  <si>
    <t>Resultado Dimensión</t>
  </si>
  <si>
    <t>13.1</t>
  </si>
  <si>
    <t>Herramientas de procesamiento de datos - Hojas de Cálculo</t>
  </si>
  <si>
    <t>Uso de Herramientas de Gestión y Procesamiento de Datos.</t>
  </si>
  <si>
    <t>13.6</t>
  </si>
  <si>
    <t>Herramientas de procesamiento de datos - Desarrolladas por el organismo</t>
  </si>
  <si>
    <t>13.8</t>
  </si>
  <si>
    <t>Herramientas de procesamiento de datos - Programas de datos geográficos</t>
  </si>
  <si>
    <t>13.9</t>
  </si>
  <si>
    <t>Otras herramientas</t>
  </si>
  <si>
    <t>14.4</t>
  </si>
  <si>
    <t>Utiliza gestores de bases de datos - MySQL</t>
  </si>
  <si>
    <t>15.1</t>
  </si>
  <si>
    <t>Utiliza herramientas de visualización y/o monitoreo de cifras, datos o indicadores</t>
  </si>
  <si>
    <t>17.3</t>
  </si>
  <si>
    <t>las herramientas de procesamiento y visualización de datos con las que cuenta el oganismo son limitadas y causa dificultades en las actividades</t>
  </si>
  <si>
    <t>Recursos Humanos, Tecnológicos y Financieros</t>
  </si>
  <si>
    <t>18.3</t>
  </si>
  <si>
    <t>Existen varios grupos que produzcan, coordinen o centralicen los indicadores o estadísticas relevantes para la toma de decisiones</t>
  </si>
  <si>
    <t>19</t>
  </si>
  <si>
    <t>Personal por etapas del proceso estadístico</t>
  </si>
  <si>
    <t xml:space="preserve">En cada una de las 8  etapas del proceso tiene al menos una persona </t>
  </si>
  <si>
    <t>20.2</t>
  </si>
  <si>
    <t>Considera que el recurso humano para desarrollar las actividades de procesamiento, análisis y difusión de información estadística es limitado pero no dificulta las actividades</t>
  </si>
  <si>
    <t>21.4</t>
  </si>
  <si>
    <t>Del presupuesto ANUAL Hardware: Sistemas de almacenamiento externos (discos duros, sistemas en la nube).</t>
  </si>
  <si>
    <t>21.8</t>
  </si>
  <si>
    <t>Del presupuesto ANUAL Software: Software de visualización de datos (e.g., Tableau, Power BI).</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</si>
  <si>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</si>
  <si>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</si>
  <si>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</si>
  <si>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</si>
  <si>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22.4</t>
  </si>
  <si>
    <t>los recursos financieros asignados para desarrollar las actividades de procesamiento, análisis y difusión de información estadística son Muy limitados para desarrollar las actividades</t>
  </si>
  <si>
    <t>Uso de Herramientas de procesamiento de datos</t>
  </si>
  <si>
    <t>Uso de gestores de bases de datos</t>
  </si>
  <si>
    <t>Uso de herramientas de visualización y/o monitoreo de datos</t>
  </si>
  <si>
    <t>Subdimensión Recursos humanos, tecnológicos y financieros</t>
  </si>
  <si>
    <t>Recurso humano disponible en cada etapa del proceso estadístico</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</si>
  <si>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</si>
  <si>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</si>
  <si>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</si>
  <si>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</si>
  <si>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</si>
  <si>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</si>
  <si>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</si>
  <si>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</si>
  <si>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</si>
  <si>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</si>
  <si>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</si>
  <si>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</si>
  <si>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</si>
  <si>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23.2.3</t>
  </si>
  <si>
    <t>Documento metodológico 2</t>
  </si>
  <si>
    <t>23.2.4</t>
  </si>
  <si>
    <t>ficha metodológica 2</t>
  </si>
  <si>
    <t>23.2.5</t>
  </si>
  <si>
    <t>Manual operativo 2</t>
  </si>
  <si>
    <t>23.2.6</t>
  </si>
  <si>
    <t>Diccionario de datos 2</t>
  </si>
  <si>
    <t>23.2.7</t>
  </si>
  <si>
    <t>Documento consistencia y validación 2</t>
  </si>
  <si>
    <t>23.2.8</t>
  </si>
  <si>
    <t>Acciones de fortalecimiento 2</t>
  </si>
  <si>
    <t>23.3.3</t>
  </si>
  <si>
    <t>Documento metodológico 3</t>
  </si>
  <si>
    <t>23.3.4</t>
  </si>
  <si>
    <t>ficha metodológica 3</t>
  </si>
  <si>
    <t>23.3.5</t>
  </si>
  <si>
    <t>Manual operativo 3</t>
  </si>
  <si>
    <t>23.3.6</t>
  </si>
  <si>
    <t>Diccionario de datos 3</t>
  </si>
  <si>
    <t>23.3.7</t>
  </si>
  <si>
    <t>Documento consistencia y validación 3</t>
  </si>
  <si>
    <t>23.3.8</t>
  </si>
  <si>
    <t>Acciones de fortalecimiento 3</t>
  </si>
  <si>
    <t>23.4.3</t>
  </si>
  <si>
    <t>Documento metodológico 4</t>
  </si>
  <si>
    <t>23.4.4</t>
  </si>
  <si>
    <t>ficha metodológica 4</t>
  </si>
  <si>
    <t>23.4.5</t>
  </si>
  <si>
    <t>Manual operativo 4</t>
  </si>
  <si>
    <t>23.4.6</t>
  </si>
  <si>
    <t>Diccionario de datos 4</t>
  </si>
  <si>
    <t>23.4.7</t>
  </si>
  <si>
    <t>Documento consistencia y validación 4</t>
  </si>
  <si>
    <t>23.4.8</t>
  </si>
  <si>
    <t>Acciones de fortalecimiento 4</t>
  </si>
  <si>
    <t>23.5.3</t>
  </si>
  <si>
    <t>Documento metodológico 5</t>
  </si>
  <si>
    <t>23.5.4</t>
  </si>
  <si>
    <t>ficha metodológica 5</t>
  </si>
  <si>
    <t>23.5.5</t>
  </si>
  <si>
    <t>Manual operativo 5</t>
  </si>
  <si>
    <t>23.5.6</t>
  </si>
  <si>
    <t>Diccionario de datos 5</t>
  </si>
  <si>
    <t>23.5.7</t>
  </si>
  <si>
    <t>Documento consistencia y validación 5</t>
  </si>
  <si>
    <t>23.5.8</t>
  </si>
  <si>
    <t>Acciones de fortalecimiento 5</t>
  </si>
  <si>
    <t>24.3</t>
  </si>
  <si>
    <t>El proceso de producción de información implementa Nomenclaturas y clasificaciones.</t>
  </si>
  <si>
    <t>24.4</t>
  </si>
  <si>
    <t>El proceso de producción de información implementa conceptos estandarizados</t>
  </si>
  <si>
    <t>25.1</t>
  </si>
  <si>
    <t>Deteccion Nececidades: Encuestas</t>
  </si>
  <si>
    <t>X</t>
  </si>
  <si>
    <t>25.2</t>
  </si>
  <si>
    <t>Deteccion Nececidades: Reuniones con expertos en la temática de la operación estadística</t>
  </si>
  <si>
    <t>25.3</t>
  </si>
  <si>
    <t>Deteccion Nececidades: Reuniones de trabajo con partes interesadas especializadas</t>
  </si>
  <si>
    <t>25.4</t>
  </si>
  <si>
    <t>Deteccion Nececidades: Mesas intersectoriales</t>
  </si>
  <si>
    <t>25.5</t>
  </si>
  <si>
    <t>Deteccion Nececidades: Solicitudes directas de información estadística</t>
  </si>
  <si>
    <t>25.6</t>
  </si>
  <si>
    <t>Deteccion Nececidades: Documentos de política pública</t>
  </si>
  <si>
    <t>25.7</t>
  </si>
  <si>
    <t>Deteccion Nececidades: Planes (estratégicos, de acción, o de mejora)</t>
  </si>
  <si>
    <t>25.8</t>
  </si>
  <si>
    <t>Deteccion Nececidades:  Proyectos de inversión</t>
  </si>
  <si>
    <t>25.9</t>
  </si>
  <si>
    <t>Deteccion Nececidades: Consultas de referentes (nacionales o internacionales)</t>
  </si>
  <si>
    <t>No se realiza consolidación de la información</t>
  </si>
  <si>
    <t>No existe un proceso de articulación</t>
  </si>
  <si>
    <t>28.10</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</si>
  <si>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</si>
  <si>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</si>
  <si>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</si>
  <si>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</si>
  <si>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</si>
  <si>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</si>
  <si>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30.4</t>
  </si>
  <si>
    <t>Implementa la Guía para la construcción y análisis de Indicadores de Gestión - Departamento Administrativo de la Función Pública (DAFP)</t>
  </si>
  <si>
    <t>31.2</t>
  </si>
  <si>
    <t>Realiza Analítica descriptiva con modelos estadísticos tradicionales (como regresiones, análisis de varianza, entre otros)</t>
  </si>
  <si>
    <t>Subdimensión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</si>
  <si>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</si>
  <si>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</si>
  <si>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</si>
  <si>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</si>
  <si>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</si>
  <si>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</si>
  <si>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</si>
  <si>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Análisis de indicadores de resultado liderados por el organismo</t>
  </si>
  <si>
    <t>Articulación entre organismos para el seguimiento de indicadores de producto</t>
  </si>
  <si>
    <t>Subdimensión Analítica de datos</t>
  </si>
  <si>
    <t>Implementación de lineamientos metodológicos</t>
  </si>
  <si>
    <t xml:space="preserve">Uso de modelos de analítica de datos para optimizar los procesos </t>
  </si>
  <si>
    <t>Los indicadores existentes en su organismo se usaron para: hacer diagnóstico, seguimiento o evaluación al Plan de Desarrollo Distrital</t>
  </si>
  <si>
    <t>Los indicadores existentes en su organismo se usaron para: presentar informes de rendición de cuentas</t>
  </si>
  <si>
    <t>Los indicadores existentes en su organismo se usaron para: formular o actualizar el Plan de Ordenamiento Territorial POT vigente</t>
  </si>
  <si>
    <t>Los indicadores existentes en su organismo se usaron para: Evaluar las política públicas</t>
  </si>
  <si>
    <t>36.1</t>
  </si>
  <si>
    <t>principales usuarios de la información estadística que produce el organismo: Organismos de la misma entidad</t>
  </si>
  <si>
    <t>36.4</t>
  </si>
  <si>
    <t>principales usuarios de la información estadística que produce el organismo: Ministerios</t>
  </si>
  <si>
    <t>principales usuarios de la información estadística que produce el organismo: Organismos de control</t>
  </si>
  <si>
    <t>principales usuarios de la información estadística que produce el organismo: gremios</t>
  </si>
  <si>
    <t>principales usuarios de la información estadística que produce el organismo: Entidades privadas</t>
  </si>
  <si>
    <t>principales usuarios de la información estadística que produce el organismo: academia</t>
  </si>
  <si>
    <t>principales usuarios de la información estadística que produce el organismo: publico en general</t>
  </si>
  <si>
    <t>37.1</t>
  </si>
  <si>
    <t>Para la difusión de resultados estadísticos utiliza: Cuadros de salida (tablas)</t>
  </si>
  <si>
    <t>37.3</t>
  </si>
  <si>
    <t>Para la difusión de resultados estadísticos utiliza: Anuario(Cali en cifras)</t>
  </si>
  <si>
    <t>37.4</t>
  </si>
  <si>
    <t>Para la difusión de resultados estadísticos utiliza: Mapas estadísticos elaborados a través de sistemas de información geográfica para georreferenciar y difundir los datos (Indicadores o estadísticas agregadas)</t>
  </si>
  <si>
    <t>37.5</t>
  </si>
  <si>
    <t xml:space="preserve">Para la difusión de resultados estadísticos utiliza Bases de datos interactivas que permite a los usuarios consultar, actualizar y manipular datos de manera dinámica. </t>
  </si>
  <si>
    <t>38.1</t>
  </si>
  <si>
    <t>difunde los resultados estadísticos (Agregados, indicadores), a los usuarios a través de: Página web(Sis, ADDA, PagWeb organismo, SICODE)</t>
  </si>
  <si>
    <t>38.2</t>
  </si>
  <si>
    <t>difunde los resultados estadísticos (Agregados, indicadores), a los usuarios a través de: medio físico</t>
  </si>
  <si>
    <t>38.3</t>
  </si>
  <si>
    <t>difunde los resultados estadísticos (Agregados, indicadores), a los usuarios a través de: medio electrónico</t>
  </si>
  <si>
    <t>39.2</t>
  </si>
  <si>
    <t>publica en la página web o micrositio del organismo para disposición de los grupos de interés: Resultados de los indicadores producto, ODS y de políticas públicas</t>
  </si>
  <si>
    <t>39.3</t>
  </si>
  <si>
    <t xml:space="preserve">publica en la página web o micrositio del organismo para disposición de los grupos de interés: Ficha técnica de indicadores </t>
  </si>
  <si>
    <t>publica en la página web o micrositio del organismo para disposición de los grupos de interés: Resultados de los indicadores</t>
  </si>
  <si>
    <t>No aplica</t>
  </si>
  <si>
    <t>publica en la página web o micrositio del organismo para disposición de los grupos de interés: Indicadores o estadísticas agregadas georreferenciadas</t>
  </si>
  <si>
    <t>publica en la página web o micrositio del organismo para disposición de los grupos de interés:R esultados de indicadores con sus series históricas</t>
  </si>
  <si>
    <t>publica en la página web o micrositio del organismo para disposición de los grupos de interés: Ficha metodológica de operaciones estadísticas</t>
  </si>
  <si>
    <t>publica en la página web o micrositio del organismo para disposición de los grupos de interés: Documento metodológico de operaciones estadísticas</t>
  </si>
  <si>
    <t>publica en la página web o micrositio del organismo para disposición de los grupos de interés: Cuadros de salida y series históricas de las operaciones estadísticas</t>
  </si>
  <si>
    <t>publica en la página web o micrositio del organismo para disposición de los grupos de interés: Calendario de difusión</t>
  </si>
  <si>
    <t>publica en la página web o micrositio del organismo para disposición de los grupos de interés: Indicadores o estadísticas con desagregación geográfica</t>
  </si>
  <si>
    <t>publica en la página web o micrositio del organismo para disposición de los grupos de interés: Indicadores o estadísticas con desagregación temática o enfoque diferencia e intersectorial</t>
  </si>
  <si>
    <t>publica en la página web o micrositio del organismo para disposición de los grupos de interés: Microdatos</t>
  </si>
  <si>
    <t>publica en la página web o micrositio del organismo para disposición de los grupos de interés: Documentos y/o resultados asociados a los observatorios</t>
  </si>
  <si>
    <t>40.2</t>
  </si>
  <si>
    <t>El organismo NO indaga sí la información disponible en sus plataformas o canales de difusión satisfacen las necesidades de los usuarios</t>
  </si>
  <si>
    <t xml:space="preserve">para medir la satisfacción de las necesidades de los usarios de la información estadística producida utiliza: Encuestas de satisfacción. </t>
  </si>
  <si>
    <t>Uso de los indicadores del organismo</t>
  </si>
  <si>
    <t xml:space="preserve">Principales usuarios de la información </t>
  </si>
  <si>
    <t>Subdimensión Accesibilidad</t>
  </si>
  <si>
    <t>Medios usados para la difusión de los resultados estadísticos</t>
  </si>
  <si>
    <t>Elementos publicados en la página web o micrositio a disposición de grupos de interés</t>
  </si>
  <si>
    <t>Evaluación de la satisfacción de necesidades de información de los usuarios</t>
  </si>
  <si>
    <t>DEPARTAMENTO ADMINISTRATIVO DE GESTIÓN JURÍDICA PÚBLICA</t>
  </si>
  <si>
    <t>DEPARTAMENTO ADMINISTRATIVO DE CONTROL INTERNO</t>
  </si>
  <si>
    <t>DEPARTAMENTO ADMINISTRATIVO DE CONTROL DISCIPLINARIO INTERNO</t>
  </si>
  <si>
    <t>DEPARTAMENTO ADMINISTRATIVO DE DESARROLLO E INNOVACIÓN INSTITUCIONAL</t>
  </si>
  <si>
    <t>DEPARTAMENTO ADMINISTRATIVO DE HACIENDA MUNICIPAL</t>
  </si>
  <si>
    <t>DEPARTAMENTO ADMINISTRATIVO DE PLANEACIÓN MUNICIPAL</t>
  </si>
  <si>
    <t>DEPARTAMENTO ADMINISTRATIVO TECNOLOGÍAS DE LA INFORMACIÓN Y LAS COMUNICACIONES</t>
  </si>
  <si>
    <t>DEPARTAMENTO ADMINISTRATIVO DE CONTRATACIÓN PÚBLICA</t>
  </si>
  <si>
    <t>DEPARTAMENTO ADMINISTRATIVO DE LA GESTIÓN DEL MEDIO AMBIENTE</t>
  </si>
  <si>
    <t>SECRETARÍA DE GOBIERNO</t>
  </si>
  <si>
    <t>SECRETARÍA DE PAZ Y CULTURA CIUDADANA</t>
  </si>
  <si>
    <t>SECRETARIA DE SEGURIDAD Y JUSTICIA</t>
  </si>
  <si>
    <t>SECRETARIA DE GESTIÓN DEL RIESGO Y DE EMERGENCIAS Y DESASTRES</t>
  </si>
  <si>
    <t>SECRETARIA DE BIENESTAR SOCIAL</t>
  </si>
  <si>
    <t>SECRETARIA DE SALUD PÚBLICA</t>
  </si>
  <si>
    <t>SECRETARIA DE EDUCACIÓN</t>
  </si>
  <si>
    <t>SECRETARÍA DE DESARROLLO ECONÓMICO</t>
  </si>
  <si>
    <t>SECRETARÍA DE CULTURA</t>
  </si>
  <si>
    <t>SECRETARÍA DE DESARROLLO TERRITORIAL Y PARTICIPACIÓN CIUDADANA</t>
  </si>
  <si>
    <t>SECRETARÍA DE MOVILIDAD</t>
  </si>
  <si>
    <t>SECRETARÍA DE INFRAESTRUCTURA</t>
  </si>
  <si>
    <t>SECRETARÍA DE VIVIENDA SOCIAL Y HÁBITAT</t>
  </si>
  <si>
    <t>SECRETARÍA DE TURISMO</t>
  </si>
  <si>
    <t>UNIDAD ADMINISTRATIVA ESPECIAL DE BIENES Y SERVICIOS</t>
  </si>
  <si>
    <t>UNIDAD ADMINISTRATIVA ESPECIAL DE SERVICIOS PÚBLICOS</t>
  </si>
  <si>
    <t xml:space="preserve">UNIDAD ADMINISTRATIVA ESPECIAL ESTUDIO TAKESHIMA  </t>
  </si>
  <si>
    <t>UNIDAD ADMINISTRATIVA ESPECIAL TEATRO MUNICIPAL ENRIQUE BUENAVENTURA</t>
  </si>
  <si>
    <t>UNIDAD ADMINISTRATIVA ESPECIAL DE PROTECCIÓN ANIMAL</t>
  </si>
  <si>
    <t>ORGANISMOS</t>
  </si>
  <si>
    <t>Recurso humano destinado a la producción, coordinación o centralización de estadísticas relevantes</t>
  </si>
  <si>
    <t>Recurso financiero destinado a la producción, coordinación o centralización de estadísticas relevantes</t>
  </si>
  <si>
    <t>Herramientas de procesamiento y visualización</t>
  </si>
  <si>
    <t>11.2</t>
  </si>
  <si>
    <t>Participa en comités estadísticos</t>
  </si>
  <si>
    <t>8.1</t>
  </si>
  <si>
    <t>8.2</t>
  </si>
  <si>
    <t>8.3</t>
  </si>
  <si>
    <t>8.4</t>
  </si>
  <si>
    <t>8.5</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</si>
  <si>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</si>
  <si>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</si>
  <si>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</si>
  <si>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</si>
  <si>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</si>
  <si>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</si>
  <si>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</si>
  <si>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</si>
  <si>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</si>
  <si>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</si>
  <si>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</si>
  <si>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</si>
  <si>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</si>
  <si>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</si>
  <si>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</si>
  <si>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</si>
  <si>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</si>
  <si>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11.3</t>
  </si>
  <si>
    <t>11.4</t>
  </si>
  <si>
    <t>11.5</t>
  </si>
  <si>
    <t>Participa en otras instancias</t>
  </si>
  <si>
    <t>11.6</t>
  </si>
  <si>
    <t>No participa en instancias de coordinación institucional en materia estadísticas</t>
  </si>
  <si>
    <t>12.1</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</si>
  <si>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</si>
  <si>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</si>
  <si>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</si>
  <si>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</si>
  <si>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13.2</t>
  </si>
  <si>
    <t>Herramientas de procesamiento de datos - R</t>
  </si>
  <si>
    <t>13.3</t>
  </si>
  <si>
    <t>Herramientas de procesamiento de datos - SAS</t>
  </si>
  <si>
    <t>13.4</t>
  </si>
  <si>
    <t>Herramientas de procesamiento de datos - SPSS</t>
  </si>
  <si>
    <t>13.5</t>
  </si>
  <si>
    <t>Herramientas de procesamiento de datos - STATA</t>
  </si>
  <si>
    <t>13.7</t>
  </si>
  <si>
    <t>Herramientas de procesamiento de datos - Phyton</t>
  </si>
  <si>
    <t>13.10</t>
  </si>
  <si>
    <t>Ninguna herramienta de procesamiento</t>
  </si>
  <si>
    <t>14.1</t>
  </si>
  <si>
    <t>Utiliza gestores de bases de datos - Oracle</t>
  </si>
  <si>
    <t>14.2</t>
  </si>
  <si>
    <t>Utiliza gestores de bases de datos - Postgre SQL</t>
  </si>
  <si>
    <t>14.3</t>
  </si>
  <si>
    <t>Utiliza gestores de bases de datos - SQL Server</t>
  </si>
  <si>
    <t>14.5</t>
  </si>
  <si>
    <t>Utiliza gestores de bases de datos - Sybase</t>
  </si>
  <si>
    <t>14.6</t>
  </si>
  <si>
    <t>Utiliza gestores de bases de datos - Otro</t>
  </si>
  <si>
    <t>14.7</t>
  </si>
  <si>
    <t>Ningun gestor</t>
  </si>
  <si>
    <t>15.2</t>
  </si>
  <si>
    <t>No utiliza herramientas de visualización y/o monitoreo de cifras, datos o indicadores</t>
  </si>
  <si>
    <t>17.1</t>
  </si>
  <si>
    <t>las herramientas de procesamiento y visualización de datos con las que cuenta el oganismo son suficientes y facilitan las actividades</t>
  </si>
  <si>
    <t>17.2</t>
  </si>
  <si>
    <t>las herramientas de procesamiento y visualización de datos con las que cuenta el oganismo son limitadas pero no dificulta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</si>
  <si>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</si>
  <si>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</si>
  <si>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</si>
  <si>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</si>
  <si>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</si>
  <si>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</si>
  <si>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</si>
  <si>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</si>
  <si>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</si>
  <si>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</si>
  <si>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</si>
  <si>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</si>
  <si>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</si>
  <si>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</si>
  <si>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</si>
  <si>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</si>
  <si>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</si>
  <si>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</si>
  <si>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</si>
  <si>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</si>
  <si>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</si>
  <si>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</si>
  <si>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</si>
  <si>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</si>
  <si>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</si>
  <si>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</si>
  <si>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</si>
  <si>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</si>
  <si>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</si>
  <si>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</si>
  <si>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</si>
  <si>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</si>
  <si>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</si>
  <si>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</si>
  <si>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</si>
  <si>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</si>
  <si>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</si>
  <si>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</si>
  <si>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</si>
  <si>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</si>
  <si>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</si>
  <si>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</si>
  <si>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22.5</t>
  </si>
  <si>
    <t>los recursos financieros asignados para desarrollar las actividades de procesamiento, análisis y difusión de información estadística son Nulos, no permiten desarrollar las actividades</t>
  </si>
  <si>
    <t>Existe en la estructura organizacional una persona, grupo o varios grupos internos de trabajo GIE</t>
  </si>
  <si>
    <t>Recursos financieros del presupuesto anual destinados a la producción, coordinación o centralización de estadísticas relevantes</t>
  </si>
  <si>
    <t>¿Qué mide? 
Analiza la implementación de normas, lineamientos y estándares metodológicos en la producción estadística en cada organismo.</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</si>
  <si>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</si>
  <si>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</si>
  <si>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</si>
  <si>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</si>
  <si>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24.5</t>
  </si>
  <si>
    <t>No implementa lineamientos, normas y estándares</t>
  </si>
  <si>
    <t>25.10</t>
  </si>
  <si>
    <t>Deteccion Nececidades: Otro(s)</t>
  </si>
  <si>
    <t>25.11</t>
  </si>
  <si>
    <t xml:space="preserve">Deteccion Nececidades: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</si>
  <si>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</si>
  <si>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</si>
  <si>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</si>
  <si>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</si>
  <si>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</si>
  <si>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</si>
  <si>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</si>
  <si>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</si>
  <si>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</si>
  <si>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</si>
  <si>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</si>
  <si>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</si>
  <si>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</si>
  <si>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</si>
  <si>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</si>
  <si>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</si>
  <si>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</si>
  <si>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28.1</t>
  </si>
  <si>
    <t>28.2</t>
  </si>
  <si>
    <t>28.3</t>
  </si>
  <si>
    <t>28.4</t>
  </si>
  <si>
    <t>28.5</t>
  </si>
  <si>
    <t>28.6</t>
  </si>
  <si>
    <t>28.7</t>
  </si>
  <si>
    <t>28.8</t>
  </si>
  <si>
    <t>28.9</t>
  </si>
  <si>
    <t>30.3</t>
  </si>
  <si>
    <t>Implementa la Guía para Diseño, Construcción e Interpretación de Indicadores - Departamento Administrativo Nacional de Estadística (DANE).</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</si>
  <si>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</si>
  <si>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</si>
  <si>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</si>
  <si>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</si>
  <si>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</si>
  <si>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</si>
  <si>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</si>
  <si>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</si>
  <si>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</si>
  <si>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</si>
  <si>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</si>
  <si>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</si>
  <si>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</si>
  <si>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</si>
  <si>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36.2</t>
  </si>
  <si>
    <t>principales usuarios de la información estadística que produce el organismo: Organismos internacionales</t>
  </si>
  <si>
    <t>36.3</t>
  </si>
  <si>
    <t>principales usuarios de la información estadística que produce el organismo: Presidencia de la República</t>
  </si>
  <si>
    <t>principales usuarios de la información estadística que produce el organismo: Otras entidades del orden Nacional</t>
  </si>
  <si>
    <t>principales usuarios de la información estadística que produce el organismo: Entidades de orden Territorial</t>
  </si>
  <si>
    <t>principales usuarios de la información estadística que produce el organismo:  otros</t>
  </si>
  <si>
    <t>No tiene ningún otro usuario de información</t>
  </si>
  <si>
    <t>37.2</t>
  </si>
  <si>
    <t>Para la difusión de resultados estadísticos utiliza: Boletín estadístico</t>
  </si>
  <si>
    <t>37.6</t>
  </si>
  <si>
    <t>Para la difusión de resultados estadísticos utiliza otros productos</t>
  </si>
  <si>
    <t>37.7</t>
  </si>
  <si>
    <t>No se realiza difusión</t>
  </si>
  <si>
    <t>39.1</t>
  </si>
  <si>
    <t>publica en la página web o micrositio del organismo para disposición de los grupos de interés: Las bases de datos anonimizadas de las operaciones estadísticas</t>
  </si>
  <si>
    <t>40.1</t>
  </si>
  <si>
    <t>El organismo indaga sí la información disponible en sus plataformas o canales de difusión satisfacen las necesidades de los usuarios</t>
  </si>
  <si>
    <t>para medir la satisfacción de las necesidades de los usarios de la información estadística producida utiliza: Entrevistas en profundidad.</t>
  </si>
  <si>
    <t>para medir la satisfacción de las necesidades de los usarios de la información estadística producida utiliza: Grupos focales.</t>
  </si>
  <si>
    <t>para medir la satisfacción de las necesidades de los usarios de la información estadística producida utiliza: Análisis de comentarios y sugerencias.</t>
  </si>
  <si>
    <t>para medir la satisfacción de las necesidades de los usarios de la información estadística producida utiliza: Indicadores de uso</t>
  </si>
  <si>
    <t>para medir la satisfacción de las necesidades de los usarios de la información estadística producida utiliza: otros mecanismos</t>
  </si>
  <si>
    <t>Volver al resultado global</t>
  </si>
  <si>
    <t>¿Qué mide? 
Evalúa el marco normativo, organizativo y de gobernanza que apoya la producción estadística dentro de cada organismo de la Alcaldía de Santiago de Cali.</t>
  </si>
  <si>
    <t>SECRETARÍA DEL DEPORTE Y LA RECREACIÓN</t>
  </si>
  <si>
    <t>Departamento Administrativo de Planeación</t>
  </si>
  <si>
    <t>Subdirección de Desarrollo Integral</t>
  </si>
  <si>
    <t>Contacto</t>
  </si>
  <si>
    <t>Correo: planestadistico@cali.gov.co</t>
  </si>
  <si>
    <t>Grupo de Estadísticas Distritales</t>
  </si>
  <si>
    <t>¿Qué mide? 
Mide la disponibilidad y calidad de los recursos humanos, tecnológicos y financieros en cada organismo para la generación, el procesamiento y la difusión de información estadística.</t>
  </si>
  <si>
    <t>¿Qué mide? 
Mide la capacidad de los organismos para garantizar el acceso a la información estadística y su uso efectivo para la toma de decisiones en la Alcaldía de Santiago de Cali.</t>
  </si>
  <si>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</si>
  <si>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</si>
  <si>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</si>
  <si>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2024</t>
  </si>
  <si>
    <t>Evaluación respuesta</t>
  </si>
  <si>
    <t>Cálculo Operaciones estadísticas</t>
  </si>
  <si>
    <t>Aplica Cálculo</t>
  </si>
  <si>
    <t>Cálculo_ponderación</t>
  </si>
  <si>
    <t>Cálculo Indicadores</t>
  </si>
  <si>
    <t>Cálculo Analítica de datos</t>
  </si>
  <si>
    <t>Evaluación_respuesta</t>
  </si>
  <si>
    <t>Cálculo Accesibilidad</t>
  </si>
  <si>
    <t>Cálculo_Ponderación</t>
  </si>
  <si>
    <t>Resultado de la dimensión Metodología estadística, desagregado por subdimensión y por pregunta</t>
  </si>
  <si>
    <t xml:space="preserve">Plan Estadístico Distrital </t>
  </si>
  <si>
    <t>Alcaldía de Santiago de Cali</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</si>
  <si>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</si>
  <si>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</si>
  <si>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Resultado global del Índice de Capacidad Estadística Distrital</t>
  </si>
  <si>
    <t>Resultado ponderado</t>
  </si>
  <si>
    <t>Marco institucional</t>
  </si>
  <si>
    <t>Resultado Dimensión Entorno institucional</t>
  </si>
  <si>
    <t>Cálculo Marco institucional</t>
  </si>
  <si>
    <t>Subdimensión Marco institucional</t>
  </si>
  <si>
    <t>Cálculo gestión del conocimiento</t>
  </si>
  <si>
    <t>Subdimensión Uso de Herramientas de Gestión y Procesamiento de datos</t>
  </si>
  <si>
    <t>Cálculo Uso de herramientas de gestión</t>
  </si>
  <si>
    <t>Cálculo Recursos humanos, tecnológicos y financieros</t>
  </si>
  <si>
    <t>Articulación entre organismos líderes de indicadores de producto y líderes indicadores de resultado</t>
  </si>
  <si>
    <t>Subdimensión Disponibilidad y uso</t>
  </si>
  <si>
    <t>Cálculo Disponibilidad y uso</t>
  </si>
  <si>
    <t>Difusión de resultados estadísticos</t>
  </si>
  <si>
    <t>Mecanismos usados para la medición de la satisfacción de necesidades de información de los usuarios</t>
  </si>
  <si>
    <t>Uso de herramientas de analítica avanzada disponibles en DATIC</t>
  </si>
  <si>
    <t>Tiene formulado un proyecto de analítica avanzada con DATIC para desarrollar un caso de uso.</t>
  </si>
  <si>
    <t>Tiene implementado un proyecto de analítca avanzada con DATIC con un caso de uso.</t>
  </si>
  <si>
    <t>Tiene desplegado un caso de uso con DATIC,</t>
  </si>
  <si>
    <t>Desconocen la existencia de herramientas de analítica avanzada en DATIC.</t>
  </si>
  <si>
    <t>Conoce las herramientas de analítica avanzada pero no hace uso de ellas</t>
  </si>
  <si>
    <t>Conoce las herramientas de analítica avanzada  y tiene planeado realizar la articulación con DATIC para desarrollar un caso de uso.</t>
  </si>
  <si>
    <t>RRHH</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</si>
  <si>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</si>
  <si>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 xml:space="preserve"> los diferentes organismos que tienen indicadores de producto con los organismos líderes de los indicadores de resultado para realizar un análisis integral del logro de resultados se articulan con Registros de actas de reunión</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</si>
  <si>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</si>
  <si>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 xml:space="preserve"> los diferentes organismos que tienen indicadores de producto con los organismos líderes de los indicadores de resultado para realizar un análisis integral del logro de resultados se articulan  a través de un comité interinstitucional</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</si>
  <si>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</si>
  <si>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 xml:space="preserve"> los diferentes organismos que tienen indicadores de producto con los organismos líderes de los indicadores de resultado para realizar un análisis integral del logro de resultados se articulan con talleres</t>
  </si>
  <si>
    <t xml:space="preserve"> los diferentes organismos que tienen indicadores de producto con los organismos líderes de los indicadores de resultado para realizar un análisis integral del logro de resultados se articulan con herramientas en la nube (drive)</t>
  </si>
  <si>
    <t xml:space="preserve"> los diferentes organismos que tienen indicadores de producto con los organismos líderes de los indicadores de resultado para realizar un análisis integral del logro de resultados se articulan con sistema centralizado de información</t>
  </si>
  <si>
    <t xml:space="preserve"> los diferentes organismos que tienen indicadores de producto con los organismos líderes de los indicadores de resultado para realizar un análisis integral del logro de resultados se articulan con otras herramientas</t>
  </si>
  <si>
    <t>32.1</t>
  </si>
  <si>
    <t>32.2</t>
  </si>
  <si>
    <t>32.3</t>
  </si>
  <si>
    <t>32.4</t>
  </si>
  <si>
    <t>32.5</t>
  </si>
  <si>
    <t>32.6</t>
  </si>
  <si>
    <t>37.8</t>
  </si>
  <si>
    <t>37.9</t>
  </si>
  <si>
    <t>37.10</t>
  </si>
  <si>
    <t>37.11</t>
  </si>
  <si>
    <t>37.12</t>
  </si>
  <si>
    <t>37.13</t>
  </si>
  <si>
    <t>38.4</t>
  </si>
  <si>
    <t>38.5</t>
  </si>
  <si>
    <t>38.6</t>
  </si>
  <si>
    <t>38.7</t>
  </si>
  <si>
    <t>40.3</t>
  </si>
  <si>
    <t>40.4</t>
  </si>
  <si>
    <t>40.5</t>
  </si>
  <si>
    <t>40.6</t>
  </si>
  <si>
    <t>40.7</t>
  </si>
  <si>
    <t>40.8</t>
  </si>
  <si>
    <t>40.9</t>
  </si>
  <si>
    <t>40.10</t>
  </si>
  <si>
    <t>40.11</t>
  </si>
  <si>
    <t>40.12</t>
  </si>
  <si>
    <t>40.13</t>
  </si>
  <si>
    <t>40.14</t>
  </si>
  <si>
    <t>41.1</t>
  </si>
  <si>
    <t>41.2</t>
  </si>
  <si>
    <t>41.1.1</t>
  </si>
  <si>
    <t>41.1.2</t>
  </si>
  <si>
    <t>41.1.3</t>
  </si>
  <si>
    <t>41.1.4</t>
  </si>
  <si>
    <t>41.1.5</t>
  </si>
  <si>
    <t>41.1.6</t>
  </si>
  <si>
    <t>NO INDAGA para medir la satisfacción de las necesidades de los usarios de la información estadística producida utiliza</t>
  </si>
  <si>
    <t>39.4</t>
  </si>
  <si>
    <t>difunde los resultados estadísticos (Agregados, indicadores), a los usuarios a través de otro medio</t>
  </si>
  <si>
    <t>Documento metodológico 6</t>
  </si>
  <si>
    <t>ficha metodológica 6</t>
  </si>
  <si>
    <t>Manual operativo 6</t>
  </si>
  <si>
    <t>Diccionario de datos 6</t>
  </si>
  <si>
    <t>Documento consistencia y validación 6</t>
  </si>
  <si>
    <t>Acciones de fortalecimiento 6</t>
  </si>
  <si>
    <t>Documento metodológico 7</t>
  </si>
  <si>
    <t>ficha metodológica 7</t>
  </si>
  <si>
    <t>Manual operativo 7</t>
  </si>
  <si>
    <t>Diccionario de datos 7</t>
  </si>
  <si>
    <t>Documento consistencia y validación 7</t>
  </si>
  <si>
    <t>Acciones de fortalecimiento 7</t>
  </si>
  <si>
    <t>Documento metodológico 8</t>
  </si>
  <si>
    <t>ficha metodológica 8</t>
  </si>
  <si>
    <t>Manual operativo 8</t>
  </si>
  <si>
    <t>Diccionario de datos 8</t>
  </si>
  <si>
    <t>Documento consistencia y validación 8</t>
  </si>
  <si>
    <t>Acciones de fortalecimiento 8</t>
  </si>
  <si>
    <t>Documento metodológico 9</t>
  </si>
  <si>
    <t>ficha metodológica 9</t>
  </si>
  <si>
    <t>Manual operativo 9</t>
  </si>
  <si>
    <t>Diccionario de datos 9</t>
  </si>
  <si>
    <t>Documento consistencia y validación 9</t>
  </si>
  <si>
    <t>Acciones de fortalecimiento 9</t>
  </si>
  <si>
    <t>Documento metodológico 10</t>
  </si>
  <si>
    <t>ficha metodológica 10</t>
  </si>
  <si>
    <t>Manual operativo 10</t>
  </si>
  <si>
    <t>Diccionario de datos 10</t>
  </si>
  <si>
    <t>Documento consistencia y validación 10</t>
  </si>
  <si>
    <t>Acciones de fortalecimiento 10</t>
  </si>
  <si>
    <t>Documento metodológico 11</t>
  </si>
  <si>
    <t>ficha metodológica 11</t>
  </si>
  <si>
    <t>Manual operativo 11</t>
  </si>
  <si>
    <t>Diccionario de datos 11</t>
  </si>
  <si>
    <t>Documento consistencia y validación 11</t>
  </si>
  <si>
    <t>Acciones de fortalecimiento 11</t>
  </si>
  <si>
    <t>Documento metodológico 12</t>
  </si>
  <si>
    <t>ficha metodológica 12</t>
  </si>
  <si>
    <t>Manual operativo 12</t>
  </si>
  <si>
    <t>Diccionario de datos 12</t>
  </si>
  <si>
    <t>Documento consistencia y validación 12</t>
  </si>
  <si>
    <t>Acciones de fortalecimiento 12</t>
  </si>
  <si>
    <t>Documento metodológico 13</t>
  </si>
  <si>
    <t>NA</t>
  </si>
  <si>
    <t>ficha metodológica 13</t>
  </si>
  <si>
    <t>Manual operativo 13</t>
  </si>
  <si>
    <t>Diccionario de datos 13</t>
  </si>
  <si>
    <t>Documento consistencia y validación 13</t>
  </si>
  <si>
    <t>Acciones de fortalecimiento 13</t>
  </si>
  <si>
    <t>Documento metodológico 14</t>
  </si>
  <si>
    <t>ficha metodológica 14</t>
  </si>
  <si>
    <t>Manual operativo 14</t>
  </si>
  <si>
    <t>Diccionario de datos 14</t>
  </si>
  <si>
    <t>Documento consistencia y validación 14</t>
  </si>
  <si>
    <t>Acciones de fortalecimiento 14</t>
  </si>
  <si>
    <t>Documento metodológico 15</t>
  </si>
  <si>
    <t>ficha metodológica 15</t>
  </si>
  <si>
    <t>Manual operativo 15</t>
  </si>
  <si>
    <t>Diccionario de datos 15</t>
  </si>
  <si>
    <t>Documento consistencia y validación 15</t>
  </si>
  <si>
    <t>Acciones de fortalecimiento 15</t>
  </si>
  <si>
    <t>Documento metodológico 16</t>
  </si>
  <si>
    <t>ficha metodológica 16</t>
  </si>
  <si>
    <t>Manual operativo 16</t>
  </si>
  <si>
    <t>Diccionario de datos 16</t>
  </si>
  <si>
    <t>Documento consistencia y validación 16</t>
  </si>
  <si>
    <t>Acciones de fortalecimiento 16</t>
  </si>
  <si>
    <t>Documento metodológico 17</t>
  </si>
  <si>
    <t>ficha metodológica 17</t>
  </si>
  <si>
    <t>Manual operativo 17</t>
  </si>
  <si>
    <t>Diccionario de datos 17</t>
  </si>
  <si>
    <t>Documento consistencia y validación 17</t>
  </si>
  <si>
    <t>Acciones de fortalecimiento 17</t>
  </si>
  <si>
    <t>Documento metodológico 18</t>
  </si>
  <si>
    <t>ficha metodológica 18</t>
  </si>
  <si>
    <t>Manual operativo 18</t>
  </si>
  <si>
    <t>Diccionario de datos 18</t>
  </si>
  <si>
    <t>Documento consistencia y validación 18</t>
  </si>
  <si>
    <t>Acciones de fortalecimiento 18</t>
  </si>
  <si>
    <t>Documento metodológico 19</t>
  </si>
  <si>
    <t>ficha metodológica 19</t>
  </si>
  <si>
    <t>Manual operativo 19</t>
  </si>
  <si>
    <t>Diccionario de datos 19</t>
  </si>
  <si>
    <t>Documento consistencia y validación 19</t>
  </si>
  <si>
    <t>Acciones de fortalecimiento 19</t>
  </si>
  <si>
    <t>Documento metodológico 20</t>
  </si>
  <si>
    <t>ficha metodológica 20</t>
  </si>
  <si>
    <t>Manual operativo 20</t>
  </si>
  <si>
    <t>Diccionario de datos 20</t>
  </si>
  <si>
    <t>Documento consistencia y validación 20</t>
  </si>
  <si>
    <t>Acciones de fortalecimiento 20</t>
  </si>
  <si>
    <t>Documento metodológico 21</t>
  </si>
  <si>
    <t>ficha metodológica 21</t>
  </si>
  <si>
    <t>Manual operativo 21</t>
  </si>
  <si>
    <t>Diccionario de datos 21</t>
  </si>
  <si>
    <t>Documento consistencia y validación 21</t>
  </si>
  <si>
    <t>Acciones de fortalecimiento 21</t>
  </si>
  <si>
    <t>Documento metodológico 22</t>
  </si>
  <si>
    <t>ficha metodológica 22</t>
  </si>
  <si>
    <t>Manual operativo 22</t>
  </si>
  <si>
    <t>Diccionario de datos 22</t>
  </si>
  <si>
    <t>Documento consistencia y validación 22</t>
  </si>
  <si>
    <t>Acciones de fortalecimiento 22</t>
  </si>
  <si>
    <t>Documento metodológico 23</t>
  </si>
  <si>
    <t>ficha metodológica 23</t>
  </si>
  <si>
    <t>Manual operativo 23</t>
  </si>
  <si>
    <t>Diccionario de datos 23</t>
  </si>
  <si>
    <t>Documento consistencia y validación 23</t>
  </si>
  <si>
    <t>Acciones de fortalecimiento 23</t>
  </si>
  <si>
    <t>Documento metodológico 24</t>
  </si>
  <si>
    <t>ficha metodológica 24</t>
  </si>
  <si>
    <t>Manual operativo 24</t>
  </si>
  <si>
    <t>Diccionario de datos 24</t>
  </si>
  <si>
    <t>Documento consistencia y validación 24</t>
  </si>
  <si>
    <t>Acciones de fortalecimiento 24</t>
  </si>
  <si>
    <t>Documento metodológico 25</t>
  </si>
  <si>
    <t>ficha metodológica 25</t>
  </si>
  <si>
    <t>Manual operativo 25</t>
  </si>
  <si>
    <t>Diccionario de datos 25</t>
  </si>
  <si>
    <t>Documento consistencia y validación 25</t>
  </si>
  <si>
    <t>Acciones de fortalecimiento 25</t>
  </si>
  <si>
    <t>Documento metodológico 26</t>
  </si>
  <si>
    <t>ficha metodológica 26</t>
  </si>
  <si>
    <t>Manual operativo 26</t>
  </si>
  <si>
    <t>Diccionario de datos 26</t>
  </si>
  <si>
    <t>Documento consistencia y validación 26</t>
  </si>
  <si>
    <t>Acciones de fortalecimiento 26</t>
  </si>
  <si>
    <t>Documento metodológico 27</t>
  </si>
  <si>
    <t>ficha metodológica 27</t>
  </si>
  <si>
    <t>Manual operativo 27</t>
  </si>
  <si>
    <t>Diccionario de datos 27</t>
  </si>
  <si>
    <t>Documento consistencia y validación 27</t>
  </si>
  <si>
    <t>Acciones de fortalecimiento 27</t>
  </si>
  <si>
    <t>Documento metodológico 28</t>
  </si>
  <si>
    <t>ficha metodológica 28</t>
  </si>
  <si>
    <t>Manual operativo 28</t>
  </si>
  <si>
    <t>Diccionario de datos 28</t>
  </si>
  <si>
    <t>Documento consistencia y validación 28</t>
  </si>
  <si>
    <t>Acciones de fortalecimiento 28</t>
  </si>
  <si>
    <t>Documento metodológico 29</t>
  </si>
  <si>
    <t>ficha metodológica 29</t>
  </si>
  <si>
    <t>Manual operativo 29</t>
  </si>
  <si>
    <t>Diccionario de datos 29</t>
  </si>
  <si>
    <t>Documento consistencia y validación 29</t>
  </si>
  <si>
    <t>Acciones de fortalecimiento 29</t>
  </si>
  <si>
    <t>23.6.3</t>
  </si>
  <si>
    <t>23.6.4</t>
  </si>
  <si>
    <t>23.6.5</t>
  </si>
  <si>
    <t>23.6.6</t>
  </si>
  <si>
    <t>23.6.7</t>
  </si>
  <si>
    <t>23.6.8</t>
  </si>
  <si>
    <t>23.7.3</t>
  </si>
  <si>
    <t>23.7.4</t>
  </si>
  <si>
    <t>23.7.5</t>
  </si>
  <si>
    <t>23.7.6</t>
  </si>
  <si>
    <t>23.7.7</t>
  </si>
  <si>
    <t>23.7.8</t>
  </si>
  <si>
    <t>23.8.3</t>
  </si>
  <si>
    <t>23.8.4</t>
  </si>
  <si>
    <t>23.8.5</t>
  </si>
  <si>
    <t>23.8.6</t>
  </si>
  <si>
    <t>23.8.7</t>
  </si>
  <si>
    <t>23.8.8</t>
  </si>
  <si>
    <t>23.9.3</t>
  </si>
  <si>
    <t>23.9.4</t>
  </si>
  <si>
    <t>23.9.5</t>
  </si>
  <si>
    <t>23.9.6</t>
  </si>
  <si>
    <t>23.9.7</t>
  </si>
  <si>
    <t>23.9.8</t>
  </si>
  <si>
    <t>23.10.3</t>
  </si>
  <si>
    <t>23.10.4</t>
  </si>
  <si>
    <t>23.10.5</t>
  </si>
  <si>
    <t>23.10.6</t>
  </si>
  <si>
    <t>23.10.7</t>
  </si>
  <si>
    <t>23.10.8</t>
  </si>
  <si>
    <t>23.11.3</t>
  </si>
  <si>
    <t>23.11.4</t>
  </si>
  <si>
    <t>23.11.5</t>
  </si>
  <si>
    <t>23.11.6</t>
  </si>
  <si>
    <t>23.11.7</t>
  </si>
  <si>
    <t>23.11.8</t>
  </si>
  <si>
    <t>23.12.3</t>
  </si>
  <si>
    <t>23.12.4</t>
  </si>
  <si>
    <t>23.12.5</t>
  </si>
  <si>
    <t>23.12.6</t>
  </si>
  <si>
    <t>23.12.7</t>
  </si>
  <si>
    <t>23.12.8</t>
  </si>
  <si>
    <t>23.13.3</t>
  </si>
  <si>
    <t>23.13.4</t>
  </si>
  <si>
    <t>23.13.5</t>
  </si>
  <si>
    <t>23.13.6</t>
  </si>
  <si>
    <t>23.13.7</t>
  </si>
  <si>
    <t>23.13.8</t>
  </si>
  <si>
    <t>23.14.3</t>
  </si>
  <si>
    <t>23.14.4</t>
  </si>
  <si>
    <t>23.14.5</t>
  </si>
  <si>
    <t>23.14.6</t>
  </si>
  <si>
    <t>23.14.7</t>
  </si>
  <si>
    <t>23.14.8</t>
  </si>
  <si>
    <t>23.15.3</t>
  </si>
  <si>
    <t>23.15.4</t>
  </si>
  <si>
    <t>23.15.5</t>
  </si>
  <si>
    <t>23.15.6</t>
  </si>
  <si>
    <t>23.15.7</t>
  </si>
  <si>
    <t>23.15.8</t>
  </si>
  <si>
    <t>23.16.3</t>
  </si>
  <si>
    <t>23.16.4</t>
  </si>
  <si>
    <t>23.16.5</t>
  </si>
  <si>
    <t>23.16.6</t>
  </si>
  <si>
    <t>23.16.7</t>
  </si>
  <si>
    <t>23.16.8</t>
  </si>
  <si>
    <t>23.17.3</t>
  </si>
  <si>
    <t>23.17.4</t>
  </si>
  <si>
    <t>23.17.5</t>
  </si>
  <si>
    <t>23.17.6</t>
  </si>
  <si>
    <t>23.17.7</t>
  </si>
  <si>
    <t>23.17.8</t>
  </si>
  <si>
    <t>23.18.3</t>
  </si>
  <si>
    <t>23.18.4</t>
  </si>
  <si>
    <t>23.18.5</t>
  </si>
  <si>
    <t>23.18.6</t>
  </si>
  <si>
    <t>23.18.7</t>
  </si>
  <si>
    <t>23.18.8</t>
  </si>
  <si>
    <t>23.19.3</t>
  </si>
  <si>
    <t>23.19.4</t>
  </si>
  <si>
    <t>23.19.5</t>
  </si>
  <si>
    <t>23.19.6</t>
  </si>
  <si>
    <t>23.19.7</t>
  </si>
  <si>
    <t>23.19.8</t>
  </si>
  <si>
    <t>23.20.3</t>
  </si>
  <si>
    <t>23.20.4</t>
  </si>
  <si>
    <t>23.20.5</t>
  </si>
  <si>
    <t>23.20.6</t>
  </si>
  <si>
    <t>23.20.7</t>
  </si>
  <si>
    <t>23.20.8</t>
  </si>
  <si>
    <t>23.21.3</t>
  </si>
  <si>
    <t>23.21.4</t>
  </si>
  <si>
    <t>23.21.5</t>
  </si>
  <si>
    <t>23.21.6</t>
  </si>
  <si>
    <t>23.21.7</t>
  </si>
  <si>
    <t>23.21.8</t>
  </si>
  <si>
    <t>23.22.3</t>
  </si>
  <si>
    <t>23.22.4</t>
  </si>
  <si>
    <t>23.22.5</t>
  </si>
  <si>
    <t>23.22.6</t>
  </si>
  <si>
    <t>23.22.7</t>
  </si>
  <si>
    <t>23.22.8</t>
  </si>
  <si>
    <t>23.23.3</t>
  </si>
  <si>
    <t>23.23.4</t>
  </si>
  <si>
    <t>23.23.5</t>
  </si>
  <si>
    <t>23.23.6</t>
  </si>
  <si>
    <t>23.23.7</t>
  </si>
  <si>
    <t>23.23.8</t>
  </si>
  <si>
    <t>23.24.3</t>
  </si>
  <si>
    <t>23.24.4</t>
  </si>
  <si>
    <t>23.24.5</t>
  </si>
  <si>
    <t>23.24.6</t>
  </si>
  <si>
    <t>23.24.7</t>
  </si>
  <si>
    <t>23.24.8</t>
  </si>
  <si>
    <t>23.25.3</t>
  </si>
  <si>
    <t>23.25.4</t>
  </si>
  <si>
    <t>23.25.5</t>
  </si>
  <si>
    <t>23.25.6</t>
  </si>
  <si>
    <t>23.25.7</t>
  </si>
  <si>
    <t>23.25.8</t>
  </si>
  <si>
    <t>23.26.3</t>
  </si>
  <si>
    <t>23.26.4</t>
  </si>
  <si>
    <t>23.26.5</t>
  </si>
  <si>
    <t>23.26.6</t>
  </si>
  <si>
    <t>23.26.7</t>
  </si>
  <si>
    <t>23.26.8</t>
  </si>
  <si>
    <t>23.27.3</t>
  </si>
  <si>
    <t>23.27.4</t>
  </si>
  <si>
    <t>23.27.5</t>
  </si>
  <si>
    <t>23.27.6</t>
  </si>
  <si>
    <t>23.27.7</t>
  </si>
  <si>
    <t>23.27.8</t>
  </si>
  <si>
    <t>23.28.3</t>
  </si>
  <si>
    <t>23.28.4</t>
  </si>
  <si>
    <t>23.28.5</t>
  </si>
  <si>
    <t>23.28.6</t>
  </si>
  <si>
    <t>23.28.7</t>
  </si>
  <si>
    <t>23.28.8</t>
  </si>
  <si>
    <t>23.29.3</t>
  </si>
  <si>
    <t>23.29.4</t>
  </si>
  <si>
    <t>23.29.5</t>
  </si>
  <si>
    <t>23.29.6</t>
  </si>
  <si>
    <t>23.29.7</t>
  </si>
  <si>
    <t>23.29.8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</si>
</sst>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d\.m"/>
  </numFmts>
  <fonts count="30">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s>
  <fills count="21">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FF0066"/>
        <bgColor indexed="64"/>
      </patternFill>
    </fill>
    <fill>
      <patternFill patternType="solid">
        <fgColor rgb="FFA02B93"/>
        <bgColor rgb="FF000000"/>
      </patternFill>
    </fill>
    <fill>
      <patternFill patternType="solid">
        <fgColor theme="8"/>
        <bgColor indexed="64"/>
      </patternFill>
    </fill>
  </fills>
  <borders count="77">
    <border>
      <left/>
      <right/>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35">
    <xf numFmtId="0" fontId="0" fillId="0" borderId="0" xfId="0"/>
    <xf numFmtId="0" fontId="2" fillId="0" borderId="7" xfId="0" applyFont="1" applyBorder="1" applyAlignment="1">
      <alignment vertical="center"/>
    </xf>
    <xf numFmtId="0" fontId="2" fillId="0" borderId="22" xfId="0" applyFont="1" applyBorder="1" applyAlignment="1">
      <alignment vertical="center"/>
    </xf>
    <xf numFmtId="0" fontId="2" fillId="0" borderId="23" xfId="0" applyFont="1" applyBorder="1" applyAlignment="1">
      <alignment vertical="center"/>
    </xf>
    <xf numFmtId="0" fontId="4" fillId="13" borderId="24" xfId="0" applyFont="1" applyFill="1" applyBorder="1"/>
    <xf numFmtId="0" fontId="3" fillId="0" borderId="22"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8" xfId="0" applyFont="1" applyFill="1" applyBorder="1" applyAlignment="1">
      <alignment horizontal="center" vertical="center"/>
    </xf>
    <xf numFmtId="0" fontId="9" fillId="2" borderId="8" xfId="0" applyFont="1" applyFill="1" applyBorder="1" applyAlignment="1">
      <alignment horizontal="center" vertical="center" wrapText="1"/>
    </xf>
    <xf numFmtId="9" fontId="8" fillId="0" borderId="8"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4" xfId="0" applyFont="1" applyFill="1" applyBorder="1" applyAlignment="1">
      <alignment horizontal="center" vertical="center" wrapText="1"/>
    </xf>
    <xf numFmtId="0" fontId="12" fillId="3" borderId="5"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10" fillId="3" borderId="12" xfId="0" applyFont="1" applyFill="1" applyBorder="1" applyAlignment="1">
      <alignment horizontal="center" vertical="center" wrapText="1"/>
    </xf>
    <xf numFmtId="0" fontId="8" fillId="0" borderId="13" xfId="0" applyFont="1" applyBorder="1" applyAlignment="1">
      <alignment horizontal="left" vertical="center" wrapText="1"/>
    </xf>
    <xf numFmtId="9" fontId="8" fillId="0" borderId="8" xfId="0" applyNumberFormat="1" applyFont="1" applyBorder="1"/>
    <xf numFmtId="9" fontId="8" fillId="0" borderId="14" xfId="0" applyNumberFormat="1" applyFont="1" applyBorder="1"/>
    <xf numFmtId="0" fontId="8" fillId="0" borderId="15" xfId="0" applyFont="1" applyBorder="1" applyAlignment="1">
      <alignment horizontal="left" vertical="center" wrapText="1"/>
    </xf>
    <xf numFmtId="9" fontId="8" fillId="0" borderId="16" xfId="0" applyNumberFormat="1" applyFont="1" applyBorder="1"/>
    <xf numFmtId="9" fontId="8" fillId="0" borderId="17" xfId="0" applyNumberFormat="1" applyFont="1" applyBorder="1"/>
    <xf numFmtId="9" fontId="12" fillId="3" borderId="12" xfId="0" applyNumberFormat="1" applyFont="1" applyFill="1" applyBorder="1" applyAlignment="1">
      <alignment horizontal="center" vertical="center" wrapText="1"/>
    </xf>
    <xf numFmtId="0" fontId="12" fillId="10" borderId="4" xfId="0" applyFont="1" applyFill="1" applyBorder="1" applyAlignment="1">
      <alignment horizontal="center" vertical="center" wrapText="1"/>
    </xf>
    <xf numFmtId="0" fontId="10" fillId="10" borderId="4" xfId="0" applyFont="1" applyFill="1" applyBorder="1" applyAlignment="1">
      <alignment horizontal="center" vertical="center" wrapText="1"/>
    </xf>
    <xf numFmtId="0" fontId="8" fillId="0" borderId="18" xfId="0" applyFont="1" applyBorder="1" applyAlignment="1">
      <alignment horizontal="left" vertical="center" wrapText="1"/>
    </xf>
    <xf numFmtId="9" fontId="8" fillId="0" borderId="19" xfId="0" applyNumberFormat="1" applyFont="1" applyBorder="1"/>
    <xf numFmtId="9" fontId="8" fillId="0" borderId="20" xfId="0" applyNumberFormat="1" applyFont="1" applyBorder="1"/>
    <xf numFmtId="9" fontId="12" fillId="10" borderId="12" xfId="0" applyNumberFormat="1" applyFont="1" applyFill="1" applyBorder="1" applyAlignment="1">
      <alignment horizontal="center" vertical="center" wrapText="1"/>
    </xf>
    <xf numFmtId="9" fontId="12" fillId="11" borderId="12"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1" xfId="0" applyFont="1" applyBorder="1"/>
    <xf numFmtId="9" fontId="15" fillId="0" borderId="39" xfId="2" applyFont="1" applyBorder="1" applyAlignment="1">
      <alignment vertical="center"/>
    </xf>
    <xf numFmtId="9" fontId="15" fillId="0" borderId="40" xfId="2" applyFont="1" applyBorder="1" applyAlignment="1">
      <alignment vertical="center"/>
    </xf>
    <xf numFmtId="0" fontId="8" fillId="0" borderId="30" xfId="0" applyFont="1" applyBorder="1"/>
    <xf numFmtId="0" fontId="11" fillId="0" borderId="31" xfId="0" applyFont="1" applyBorder="1"/>
    <xf numFmtId="0" fontId="8" fillId="0" borderId="36" xfId="0" applyFont="1" applyBorder="1"/>
    <xf numFmtId="0" fontId="8" fillId="0" borderId="37" xfId="0" applyFont="1" applyBorder="1"/>
    <xf numFmtId="0" fontId="8" fillId="0" borderId="38" xfId="0" applyFont="1" applyBorder="1"/>
    <xf numFmtId="0" fontId="8" fillId="8" borderId="25" xfId="0" applyFont="1" applyFill="1" applyBorder="1" applyAlignment="1">
      <alignment horizontal="center" vertical="center" wrapText="1"/>
    </xf>
    <xf numFmtId="9" fontId="8" fillId="8" borderId="25" xfId="0" applyNumberFormat="1" applyFont="1" applyFill="1" applyBorder="1" applyAlignment="1">
      <alignment horizontal="center" vertical="center" wrapText="1"/>
    </xf>
    <xf numFmtId="0" fontId="10" fillId="3" borderId="41" xfId="0"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9" fontId="8" fillId="8" borderId="39" xfId="0" applyNumberFormat="1" applyFont="1" applyFill="1" applyBorder="1" applyAlignment="1">
      <alignment horizontal="center" vertical="center" wrapText="1"/>
    </xf>
    <xf numFmtId="0" fontId="9" fillId="14" borderId="46" xfId="0" applyFont="1" applyFill="1" applyBorder="1" applyAlignment="1">
      <alignment horizontal="center" vertical="center" wrapText="1"/>
    </xf>
    <xf numFmtId="9" fontId="9" fillId="14" borderId="47"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5" xfId="0" applyNumberFormat="1" applyFont="1" applyBorder="1" applyAlignment="1">
      <alignment vertical="center"/>
    </xf>
    <xf numFmtId="9" fontId="10" fillId="6" borderId="41" xfId="2" applyFont="1" applyFill="1" applyBorder="1" applyAlignment="1">
      <alignment horizontal="center" vertical="center" wrapText="1"/>
    </xf>
    <xf numFmtId="0" fontId="10" fillId="6" borderId="42" xfId="0" applyFont="1" applyFill="1" applyBorder="1" applyAlignment="1">
      <alignment horizontal="center" vertical="center" wrapText="1"/>
    </xf>
    <xf numFmtId="9" fontId="10" fillId="6" borderId="43" xfId="2" applyFont="1" applyFill="1" applyBorder="1" applyAlignment="1">
      <alignment horizontal="center" vertical="center" wrapText="1"/>
    </xf>
    <xf numFmtId="9" fontId="6" fillId="0" borderId="44" xfId="3" applyNumberFormat="1" applyFont="1" applyBorder="1" applyAlignment="1">
      <alignment vertical="center"/>
    </xf>
    <xf numFmtId="9" fontId="6" fillId="0" borderId="51" xfId="3" applyNumberFormat="1" applyFont="1" applyBorder="1" applyAlignment="1">
      <alignment vertical="center"/>
    </xf>
    <xf numFmtId="9" fontId="15" fillId="0" borderId="26" xfId="0" applyNumberFormat="1" applyFont="1" applyBorder="1" applyAlignment="1">
      <alignment vertical="center"/>
    </xf>
    <xf numFmtId="1" fontId="15" fillId="0" borderId="25" xfId="1" applyNumberFormat="1" applyFont="1" applyBorder="1" applyAlignment="1">
      <alignment horizontal="center" vertical="center"/>
    </xf>
    <xf numFmtId="1" fontId="15" fillId="0" borderId="26" xfId="1" applyNumberFormat="1" applyFont="1" applyBorder="1" applyAlignment="1">
      <alignment horizontal="center" vertical="center"/>
    </xf>
    <xf numFmtId="0" fontId="17" fillId="5" borderId="30" xfId="0" applyFont="1" applyFill="1" applyBorder="1" applyAlignment="1">
      <alignment horizontal="right"/>
    </xf>
    <xf numFmtId="0" fontId="8" fillId="5" borderId="0" xfId="0" applyFont="1" applyFill="1"/>
    <xf numFmtId="0" fontId="8" fillId="5" borderId="31" xfId="0" applyFont="1" applyFill="1" applyBorder="1"/>
    <xf numFmtId="0" fontId="17" fillId="5" borderId="0" xfId="0" applyFont="1" applyFill="1"/>
    <xf numFmtId="0" fontId="9" fillId="0" borderId="30" xfId="0" applyFont="1" applyBorder="1"/>
    <xf numFmtId="0" fontId="8" fillId="0" borderId="30" xfId="0" applyFont="1" applyBorder="1" applyAlignment="1">
      <alignment vertical="center"/>
    </xf>
    <xf numFmtId="0" fontId="18" fillId="0" borderId="30"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5" xfId="0" applyFont="1" applyFill="1" applyBorder="1" applyAlignment="1">
      <alignment horizontal="center" vertical="center" wrapText="1"/>
    </xf>
    <xf numFmtId="0" fontId="10" fillId="10" borderId="12" xfId="0" applyFont="1" applyFill="1" applyBorder="1" applyAlignment="1">
      <alignment horizontal="center" vertical="center" wrapText="1"/>
    </xf>
    <xf numFmtId="0" fontId="8" fillId="0" borderId="6" xfId="0" applyFont="1" applyBorder="1" applyAlignment="1">
      <alignment horizontal="left" vertical="center" wrapText="1"/>
    </xf>
    <xf numFmtId="9" fontId="8" fillId="0" borderId="2" xfId="0" applyNumberFormat="1" applyFont="1" applyBorder="1"/>
    <xf numFmtId="9" fontId="12" fillId="11" borderId="12" xfId="0" applyNumberFormat="1" applyFont="1" applyFill="1" applyBorder="1" applyAlignment="1">
      <alignment horizontal="center" vertical="center" wrapText="1"/>
    </xf>
    <xf numFmtId="0" fontId="20" fillId="0" borderId="0" xfId="0" applyFont="1"/>
    <xf numFmtId="0" fontId="20" fillId="0" borderId="37" xfId="0" applyFont="1" applyBorder="1"/>
    <xf numFmtId="0" fontId="11" fillId="17" borderId="0" xfId="0" applyFont="1" applyFill="1"/>
    <xf numFmtId="0" fontId="11" fillId="17" borderId="31"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1" xfId="0" applyFont="1" applyFill="1" applyBorder="1" applyAlignment="1">
      <alignment vertical="center" wrapText="1"/>
    </xf>
    <xf numFmtId="0" fontId="19" fillId="17" borderId="0" xfId="0" applyFont="1" applyFill="1"/>
    <xf numFmtId="0" fontId="11" fillId="17" borderId="52" xfId="0" applyFont="1" applyFill="1" applyBorder="1"/>
    <xf numFmtId="0" fontId="11" fillId="17" borderId="53" xfId="0" applyFont="1" applyFill="1" applyBorder="1"/>
    <xf numFmtId="0" fontId="11" fillId="17" borderId="54" xfId="0" applyFont="1" applyFill="1" applyBorder="1"/>
    <xf numFmtId="0" fontId="11" fillId="17" borderId="56" xfId="0" applyFont="1" applyFill="1" applyBorder="1" applyAlignment="1">
      <alignment vertical="center" wrapText="1"/>
    </xf>
    <xf numFmtId="0" fontId="11" fillId="17" borderId="55" xfId="0" applyFont="1" applyFill="1" applyBorder="1" applyAlignment="1">
      <alignment vertical="center"/>
    </xf>
    <xf numFmtId="0" fontId="19" fillId="17" borderId="57" xfId="0" applyFont="1" applyFill="1" applyBorder="1"/>
    <xf numFmtId="0" fontId="11" fillId="17" borderId="58" xfId="0" applyFont="1" applyFill="1" applyBorder="1" applyAlignment="1">
      <alignment vertical="center"/>
    </xf>
    <xf numFmtId="0" fontId="11" fillId="17" borderId="58" xfId="0" applyFont="1" applyFill="1" applyBorder="1"/>
    <xf numFmtId="0" fontId="11" fillId="17" borderId="59"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2" xfId="0" applyFont="1" applyFill="1" applyBorder="1" applyAlignment="1">
      <alignment vertical="center"/>
    </xf>
    <xf numFmtId="0" fontId="11" fillId="17" borderId="53" xfId="0" applyFont="1" applyFill="1" applyBorder="1" applyAlignment="1">
      <alignment vertical="center"/>
    </xf>
    <xf numFmtId="0" fontId="11" fillId="17" borderId="54" xfId="0" applyFont="1" applyFill="1" applyBorder="1" applyAlignment="1">
      <alignment vertical="center"/>
    </xf>
    <xf numFmtId="0" fontId="8" fillId="0" borderId="31" xfId="0" applyFont="1" applyBorder="1" applyAlignment="1">
      <alignment vertical="center"/>
    </xf>
    <xf numFmtId="0" fontId="19" fillId="17" borderId="57" xfId="0" applyFont="1" applyFill="1" applyBorder="1" applyAlignment="1">
      <alignment vertical="center"/>
    </xf>
    <xf numFmtId="0" fontId="11" fillId="17" borderId="59" xfId="0" applyFont="1" applyFill="1" applyBorder="1" applyAlignment="1">
      <alignment vertical="center"/>
    </xf>
    <xf numFmtId="9" fontId="8" fillId="0" borderId="19" xfId="0" applyNumberFormat="1" applyFont="1" applyBorder="1" applyAlignment="1">
      <alignment vertical="center"/>
    </xf>
    <xf numFmtId="9" fontId="8" fillId="0" borderId="20" xfId="0" applyNumberFormat="1" applyFont="1" applyBorder="1" applyAlignment="1">
      <alignment vertical="center"/>
    </xf>
    <xf numFmtId="0" fontId="8" fillId="0" borderId="36" xfId="0"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10" fillId="6" borderId="48" xfId="0" applyFont="1" applyFill="1" applyBorder="1" applyAlignment="1">
      <alignment horizontal="center" vertical="center"/>
    </xf>
    <xf numFmtId="9" fontId="16" fillId="7" borderId="50" xfId="0" applyNumberFormat="1" applyFont="1" applyFill="1" applyBorder="1" applyAlignment="1">
      <alignment horizontal="right" vertical="center"/>
    </xf>
    <xf numFmtId="9" fontId="12" fillId="12" borderId="65" xfId="0" applyNumberFormat="1" applyFont="1" applyFill="1" applyBorder="1" applyAlignment="1">
      <alignment horizontal="center" vertical="center" wrapText="1"/>
    </xf>
    <xf numFmtId="0" fontId="10" fillId="12" borderId="66" xfId="0" applyFont="1" applyFill="1" applyBorder="1" applyAlignment="1">
      <alignment horizontal="center" vertical="center" wrapText="1"/>
    </xf>
    <xf numFmtId="0" fontId="12" fillId="12" borderId="67" xfId="0" applyFont="1" applyFill="1" applyBorder="1" applyAlignment="1">
      <alignment horizontal="center" vertical="center" wrapText="1"/>
    </xf>
    <xf numFmtId="0" fontId="10" fillId="12" borderId="68" xfId="0" applyFont="1" applyFill="1" applyBorder="1" applyAlignment="1">
      <alignment horizontal="center" vertical="center" wrapText="1"/>
    </xf>
    <xf numFmtId="0" fontId="8" fillId="0" borderId="69" xfId="0" applyFont="1" applyBorder="1" applyAlignment="1">
      <alignment horizontal="left" vertical="center" wrapText="1"/>
    </xf>
    <xf numFmtId="9" fontId="8" fillId="0" borderId="70" xfId="0" applyNumberFormat="1" applyFont="1" applyBorder="1" applyAlignment="1">
      <alignment vertical="center"/>
    </xf>
    <xf numFmtId="0" fontId="8" fillId="0" borderId="71" xfId="0" applyFont="1" applyBorder="1" applyAlignment="1">
      <alignment horizontal="left" vertical="center" wrapText="1"/>
    </xf>
    <xf numFmtId="0" fontId="8" fillId="0" borderId="45" xfId="0" applyFont="1" applyBorder="1" applyAlignment="1">
      <alignment horizontal="left" vertical="center" wrapText="1"/>
    </xf>
    <xf numFmtId="9" fontId="8" fillId="0" borderId="37" xfId="0" applyNumberFormat="1" applyFont="1" applyBorder="1" applyAlignment="1">
      <alignment vertical="center"/>
    </xf>
    <xf numFmtId="9" fontId="8" fillId="0" borderId="72" xfId="0" applyNumberFormat="1" applyFont="1" applyBorder="1" applyAlignment="1">
      <alignment vertical="center"/>
    </xf>
    <xf numFmtId="9" fontId="8" fillId="0" borderId="73" xfId="0" applyNumberFormat="1" applyFont="1" applyBorder="1" applyAlignment="1">
      <alignment vertical="center"/>
    </xf>
    <xf numFmtId="0" fontId="24" fillId="0" borderId="25" xfId="0" applyFont="1" applyBorder="1" applyAlignment="1">
      <alignment vertical="center"/>
    </xf>
    <xf numFmtId="9" fontId="24" fillId="0" borderId="25" xfId="0" applyNumberFormat="1" applyFont="1" applyBorder="1" applyAlignment="1">
      <alignment vertical="center"/>
    </xf>
    <xf numFmtId="165" fontId="23" fillId="18" borderId="8" xfId="0" applyNumberFormat="1" applyFont="1" applyFill="1" applyBorder="1" applyAlignment="1">
      <alignment horizontal="right" vertical="center"/>
    </xf>
    <xf numFmtId="0" fontId="24" fillId="0" borderId="8" xfId="0" applyFont="1" applyBorder="1" applyAlignment="1">
      <alignment horizontal="left" vertical="center"/>
    </xf>
    <xf numFmtId="0" fontId="24" fillId="0" borderId="8" xfId="0" applyFont="1" applyBorder="1" applyAlignment="1">
      <alignment horizontal="center" vertical="center"/>
    </xf>
    <xf numFmtId="9" fontId="24" fillId="0" borderId="8" xfId="2" applyFont="1" applyBorder="1" applyAlignment="1">
      <alignment horizontal="right" vertical="center"/>
    </xf>
    <xf numFmtId="49" fontId="8" fillId="18" borderId="25" xfId="0" applyNumberFormat="1" applyFont="1" applyFill="1" applyBorder="1" applyAlignment="1">
      <alignment horizontal="right" vertical="center"/>
    </xf>
    <xf numFmtId="0" fontId="24" fillId="0" borderId="76" xfId="0" applyFont="1" applyBorder="1" applyAlignment="1">
      <alignment horizontal="left" vertical="center" wrapText="1"/>
    </xf>
    <xf numFmtId="9" fontId="8" fillId="0" borderId="0" xfId="0" applyNumberFormat="1" applyFont="1" applyAlignment="1">
      <alignment horizontal="left" vertical="center"/>
    </xf>
    <xf numFmtId="0" fontId="27" fillId="19" borderId="8" xfId="0" applyFont="1" applyFill="1" applyBorder="1" applyAlignment="1">
      <alignment horizontal="right" vertical="center"/>
    </xf>
    <xf numFmtId="0" fontId="28" fillId="0" borderId="8" xfId="0" applyFont="1" applyBorder="1" applyAlignment="1">
      <alignment horizontal="left" vertical="center" wrapText="1"/>
    </xf>
    <xf numFmtId="0" fontId="28" fillId="0" borderId="21" xfId="0" applyFont="1" applyBorder="1" applyAlignment="1">
      <alignment vertical="center" wrapText="1"/>
    </xf>
    <xf numFmtId="0" fontId="28" fillId="0" borderId="75" xfId="0" applyFont="1" applyBorder="1" applyAlignment="1">
      <alignment horizontal="center" vertical="center"/>
    </xf>
    <xf numFmtId="0" fontId="28" fillId="0" borderId="25" xfId="0" applyFont="1" applyBorder="1" applyAlignment="1">
      <alignment vertical="center"/>
    </xf>
    <xf numFmtId="9" fontId="28" fillId="0" borderId="25" xfId="0" applyNumberFormat="1" applyFont="1" applyBorder="1" applyAlignment="1">
      <alignment vertical="center"/>
    </xf>
    <xf numFmtId="165" fontId="27" fillId="19" borderId="8" xfId="0" applyNumberFormat="1" applyFont="1" applyFill="1" applyBorder="1" applyAlignment="1">
      <alignment horizontal="right" vertical="center"/>
    </xf>
    <xf numFmtId="9" fontId="28" fillId="0" borderId="25" xfId="2" applyFont="1" applyFill="1" applyBorder="1" applyAlignment="1">
      <alignment vertical="center"/>
    </xf>
    <xf numFmtId="165" fontId="27" fillId="19" borderId="16" xfId="0" applyNumberFormat="1" applyFont="1" applyFill="1" applyBorder="1" applyAlignment="1">
      <alignment horizontal="right" vertical="center"/>
    </xf>
    <xf numFmtId="0" fontId="28" fillId="0" borderId="16" xfId="0" applyFont="1" applyBorder="1" applyAlignment="1">
      <alignment horizontal="left" vertical="center" wrapText="1"/>
    </xf>
    <xf numFmtId="43" fontId="27" fillId="19" borderId="25" xfId="1" applyFont="1" applyFill="1" applyBorder="1" applyAlignment="1">
      <alignment horizontal="right" vertical="center"/>
    </xf>
    <xf numFmtId="0" fontId="28" fillId="0" borderId="25" xfId="0" applyFont="1" applyBorder="1" applyAlignment="1">
      <alignment vertical="center" wrapText="1"/>
    </xf>
    <xf numFmtId="49" fontId="27" fillId="19" borderId="8" xfId="0" applyNumberFormat="1" applyFont="1" applyFill="1" applyBorder="1" applyAlignment="1">
      <alignment horizontal="right" vertical="center"/>
    </xf>
    <xf numFmtId="164" fontId="28" fillId="0" borderId="25" xfId="2" applyNumberFormat="1" applyFont="1" applyFill="1" applyBorder="1" applyAlignment="1">
      <alignment vertical="center"/>
    </xf>
    <xf numFmtId="0" fontId="29" fillId="0" borderId="0" xfId="0" applyFont="1" applyAlignment="1">
      <alignment vertical="center" wrapText="1"/>
    </xf>
    <xf numFmtId="0" fontId="18" fillId="0" borderId="74" xfId="0" applyFont="1" applyBorder="1" applyAlignment="1">
      <alignment horizontal="left" vertical="center" wrapText="1"/>
    </xf>
    <xf numFmtId="9" fontId="28" fillId="0" borderId="25" xfId="2" applyFont="1" applyBorder="1" applyAlignment="1">
      <alignment vertical="center"/>
    </xf>
    <xf numFmtId="0" fontId="24" fillId="0" borderId="21" xfId="0" applyFont="1" applyBorder="1" applyAlignment="1">
      <alignment vertical="center" wrapText="1"/>
    </xf>
    <xf numFmtId="0" fontId="24" fillId="0" borderId="8" xfId="0" applyFont="1" applyBorder="1" applyAlignment="1">
      <alignment horizontal="left" vertical="center" wrapText="1"/>
    </xf>
    <xf numFmtId="49" fontId="23" fillId="20" borderId="8" xfId="0" applyNumberFormat="1" applyFont="1" applyFill="1" applyBorder="1" applyAlignment="1">
      <alignment horizontal="right" vertical="center"/>
    </xf>
    <xf numFmtId="0" fontId="24" fillId="0" borderId="75" xfId="0" applyFont="1" applyBorder="1" applyAlignment="1">
      <alignment horizontal="center" vertical="center"/>
    </xf>
    <xf numFmtId="9" fontId="24" fillId="0" borderId="25" xfId="2" applyFont="1" applyFill="1" applyBorder="1" applyAlignment="1">
      <alignment vertical="center"/>
    </xf>
    <xf numFmtId="9" fontId="24" fillId="0" borderId="25" xfId="2" applyFont="1" applyBorder="1" applyAlignment="1">
      <alignment vertical="center"/>
    </xf>
    <xf numFmtId="0" fontId="24" fillId="0" borderId="25" xfId="0" applyFont="1" applyBorder="1" applyAlignment="1">
      <alignment vertical="center" wrapText="1"/>
    </xf>
    <xf numFmtId="0" fontId="24" fillId="0" borderId="75" xfId="0" applyFont="1" applyBorder="1" applyAlignment="1">
      <alignment vertical="center" wrapText="1"/>
    </xf>
    <xf numFmtId="0" fontId="8" fillId="0" borderId="75" xfId="0" applyFont="1" applyBorder="1" applyAlignment="1">
      <alignment vertical="center" wrapText="1"/>
    </xf>
    <xf numFmtId="0" fontId="9" fillId="2" borderId="16" xfId="0" applyFont="1" applyFill="1" applyBorder="1" applyAlignment="1">
      <alignment horizontal="center" vertical="center" wrapText="1"/>
    </xf>
    <xf numFmtId="0" fontId="24" fillId="0" borderId="25" xfId="0" applyFont="1" applyBorder="1" applyAlignment="1">
      <alignment horizontal="center"/>
    </xf>
    <xf numFmtId="0" fontId="8" fillId="2" borderId="34" xfId="0" applyFont="1" applyFill="1" applyBorder="1"/>
    <xf numFmtId="0" fontId="11" fillId="0" borderId="3" xfId="0" applyFont="1" applyBorder="1"/>
    <xf numFmtId="0" fontId="11" fillId="0" borderId="35" xfId="0" applyFont="1" applyBorder="1"/>
    <xf numFmtId="0" fontId="10" fillId="3" borderId="32" xfId="0" applyFont="1" applyFill="1" applyBorder="1" applyAlignment="1">
      <alignment horizontal="center" vertical="center"/>
    </xf>
    <xf numFmtId="0" fontId="11" fillId="0" borderId="1" xfId="0" applyFont="1" applyBorder="1"/>
    <xf numFmtId="0" fontId="11" fillId="0" borderId="33" xfId="0" applyFont="1" applyBorder="1"/>
    <xf numFmtId="0" fontId="11" fillId="0" borderId="30" xfId="0" applyFont="1" applyBorder="1"/>
    <xf numFmtId="0" fontId="11" fillId="0" borderId="0" xfId="0" applyFont="1"/>
    <xf numFmtId="0" fontId="11" fillId="0" borderId="31" xfId="0" applyFont="1" applyBorder="1"/>
    <xf numFmtId="0" fontId="9" fillId="4" borderId="45" xfId="0" applyFont="1" applyFill="1" applyBorder="1" applyAlignment="1">
      <alignment horizontal="center" vertical="center"/>
    </xf>
    <xf numFmtId="0" fontId="11" fillId="0" borderId="46" xfId="0" applyFont="1" applyBorder="1"/>
    <xf numFmtId="0" fontId="11" fillId="0" borderId="47" xfId="0" applyFont="1" applyBorder="1"/>
    <xf numFmtId="0" fontId="8" fillId="2" borderId="27" xfId="0" applyFont="1" applyFill="1" applyBorder="1"/>
    <xf numFmtId="0" fontId="11" fillId="0" borderId="28" xfId="0" applyFont="1" applyBorder="1"/>
    <xf numFmtId="0" fontId="11" fillId="0" borderId="29" xfId="0" applyFont="1" applyBorder="1"/>
    <xf numFmtId="0" fontId="14" fillId="2" borderId="30" xfId="0" applyFont="1" applyFill="1" applyBorder="1" applyAlignment="1">
      <alignment horizontal="center"/>
    </xf>
    <xf numFmtId="0" fontId="13" fillId="0" borderId="0" xfId="0" applyFont="1"/>
    <xf numFmtId="0" fontId="21" fillId="0" borderId="31" xfId="0" applyFont="1" applyBorder="1"/>
    <xf numFmtId="0" fontId="8" fillId="0" borderId="28" xfId="0" applyFont="1" applyBorder="1"/>
    <xf numFmtId="0" fontId="8" fillId="0" borderId="29" xfId="0" applyFont="1" applyBorder="1"/>
    <xf numFmtId="0" fontId="13" fillId="0" borderId="31" xfId="0" applyFont="1" applyBorder="1"/>
    <xf numFmtId="0" fontId="16" fillId="7" borderId="49" xfId="0" applyFont="1" applyFill="1" applyBorder="1" applyAlignment="1">
      <alignment horizontal="center" vertical="center"/>
    </xf>
    <xf numFmtId="0" fontId="11" fillId="7" borderId="49" xfId="0" applyFont="1" applyFill="1" applyBorder="1" applyAlignment="1">
      <alignment vertical="center"/>
    </xf>
    <xf numFmtId="0" fontId="8" fillId="2" borderId="30" xfId="0" applyFont="1" applyFill="1" applyBorder="1"/>
    <xf numFmtId="0" fontId="8" fillId="0" borderId="0" xfId="0" applyFont="1"/>
    <xf numFmtId="0" fontId="8" fillId="0" borderId="31" xfId="0" applyFont="1" applyBorder="1"/>
    <xf numFmtId="0" fontId="10" fillId="3" borderId="30" xfId="0" applyFont="1" applyFill="1" applyBorder="1" applyAlignment="1">
      <alignment horizontal="center" vertical="center"/>
    </xf>
    <xf numFmtId="0" fontId="9" fillId="4" borderId="30" xfId="0" applyFont="1" applyFill="1" applyBorder="1" applyAlignment="1">
      <alignment horizontal="center" vertical="center"/>
    </xf>
    <xf numFmtId="0" fontId="9" fillId="2" borderId="36" xfId="0" applyFont="1" applyFill="1" applyBorder="1" applyAlignment="1">
      <alignment horizontal="center"/>
    </xf>
    <xf numFmtId="0" fontId="11" fillId="0" borderId="37" xfId="0" applyFont="1" applyBorder="1"/>
    <xf numFmtId="0" fontId="11" fillId="0" borderId="38" xfId="0" applyFont="1" applyBorder="1"/>
    <xf numFmtId="0" fontId="8" fillId="8" borderId="44" xfId="0" applyFont="1" applyFill="1" applyBorder="1" applyAlignment="1">
      <alignment vertical="center" wrapText="1"/>
    </xf>
    <xf numFmtId="0" fontId="11" fillId="9" borderId="44" xfId="0" applyFont="1" applyFill="1" applyBorder="1"/>
    <xf numFmtId="0" fontId="11" fillId="7" borderId="45" xfId="0" applyFont="1" applyFill="1" applyBorder="1"/>
    <xf numFmtId="0" fontId="9" fillId="14" borderId="46" xfId="0" applyFont="1" applyFill="1" applyBorder="1" applyAlignment="1">
      <alignment horizontal="center" vertical="center" wrapText="1"/>
    </xf>
    <xf numFmtId="0" fontId="11" fillId="15" borderId="46" xfId="0" applyFont="1" applyFill="1" applyBorder="1"/>
    <xf numFmtId="0" fontId="11" fillId="0" borderId="34" xfId="0" applyFont="1" applyBorder="1"/>
    <xf numFmtId="0" fontId="11" fillId="7" borderId="44" xfId="0" applyFont="1" applyFill="1" applyBorder="1"/>
    <xf numFmtId="0" fontId="11" fillId="9" borderId="45" xfId="0" applyFont="1" applyFill="1" applyBorder="1"/>
    <xf numFmtId="0" fontId="11" fillId="16" borderId="46" xfId="0" applyFont="1" applyFill="1" applyBorder="1"/>
    <xf numFmtId="0" fontId="9" fillId="4" borderId="32" xfId="0" applyFont="1" applyFill="1" applyBorder="1" applyAlignment="1">
      <alignment horizontal="center" vertical="center"/>
    </xf>
    <xf numFmtId="0" fontId="10" fillId="11" borderId="11" xfId="0" applyFont="1" applyFill="1" applyBorder="1" applyAlignment="1">
      <alignment horizontal="right" vertical="center" wrapText="1"/>
    </xf>
    <xf numFmtId="0" fontId="10" fillId="11" borderId="9"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12" fillId="10" borderId="9"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9" fillId="2" borderId="60" xfId="0" applyFont="1" applyFill="1" applyBorder="1" applyAlignment="1">
      <alignment horizontal="center" vertical="center" wrapText="1"/>
    </xf>
    <xf numFmtId="0" fontId="19" fillId="0" borderId="9" xfId="0" applyFont="1" applyBorder="1"/>
    <xf numFmtId="0" fontId="19" fillId="0" borderId="61" xfId="0" applyFont="1" applyBorder="1"/>
    <xf numFmtId="0" fontId="12" fillId="3" borderId="11" xfId="0" applyFont="1" applyFill="1" applyBorder="1" applyAlignment="1">
      <alignment horizontal="right" vertical="center" wrapText="1"/>
    </xf>
    <xf numFmtId="0" fontId="11" fillId="0" borderId="9" xfId="0" applyFont="1" applyBorder="1"/>
    <xf numFmtId="0" fontId="11" fillId="0" borderId="10" xfId="0" applyFont="1" applyBorder="1"/>
    <xf numFmtId="0" fontId="13" fillId="2" borderId="27" xfId="0" applyFont="1" applyFill="1" applyBorder="1"/>
    <xf numFmtId="0" fontId="13" fillId="0" borderId="28" xfId="0" applyFont="1" applyBorder="1"/>
    <xf numFmtId="0" fontId="13" fillId="0" borderId="29" xfId="0" applyFont="1" applyBorder="1"/>
    <xf numFmtId="0" fontId="13" fillId="2" borderId="30" xfId="0" applyFont="1" applyFill="1" applyBorder="1"/>
    <xf numFmtId="0" fontId="11" fillId="0" borderId="9" xfId="0" applyFont="1" applyBorder="1" applyAlignment="1">
      <alignment vertical="center"/>
    </xf>
    <xf numFmtId="0" fontId="11" fillId="0" borderId="10" xfId="0" applyFont="1" applyBorder="1" applyAlignment="1">
      <alignment vertical="center"/>
    </xf>
    <xf numFmtId="0" fontId="12" fillId="12" borderId="62" xfId="0" applyFont="1" applyFill="1" applyBorder="1" applyAlignment="1">
      <alignment horizontal="right" vertical="center" wrapText="1"/>
    </xf>
    <xf numFmtId="0" fontId="11" fillId="0" borderId="63" xfId="0" applyFont="1" applyBorder="1" applyAlignment="1">
      <alignment vertical="center"/>
    </xf>
    <xf numFmtId="0" fontId="11" fillId="0" borderId="64" xfId="0" applyFont="1" applyBorder="1" applyAlignment="1">
      <alignment vertical="center"/>
    </xf>
    <xf numFmtId="0" fontId="8" fillId="2" borderId="30" xfId="0" applyFont="1" applyFill="1" applyBorder="1" applyAlignment="1">
      <alignment vertical="center"/>
    </xf>
    <xf numFmtId="0" fontId="8" fillId="0" borderId="0" xfId="0" applyFont="1" applyAlignment="1">
      <alignment vertical="center"/>
    </xf>
    <xf numFmtId="0" fontId="8" fillId="0" borderId="31" xfId="0" applyFont="1" applyBorder="1" applyAlignment="1">
      <alignment vertical="center"/>
    </xf>
    <xf numFmtId="0" fontId="8" fillId="2" borderId="27" xfId="0" applyFont="1" applyFill="1" applyBorder="1" applyAlignment="1">
      <alignment vertical="center"/>
    </xf>
    <xf numFmtId="0" fontId="8" fillId="0" borderId="28" xfId="0" applyFont="1" applyBorder="1" applyAlignment="1">
      <alignment vertical="center"/>
    </xf>
    <xf numFmtId="0" fontId="8" fillId="0" borderId="29" xfId="0" applyFont="1" applyBorder="1" applyAlignment="1">
      <alignment vertical="center"/>
    </xf>
    <xf numFmtId="0" fontId="14" fillId="2" borderId="30" xfId="0" applyFont="1" applyFill="1" applyBorder="1" applyAlignment="1">
      <alignment horizontal="center" vertical="center"/>
    </xf>
    <xf numFmtId="0" fontId="13" fillId="0" borderId="0" xfId="0" applyFont="1" applyAlignment="1">
      <alignment vertical="center"/>
    </xf>
    <xf numFmtId="0" fontId="13" fillId="0" borderId="31" xfId="0" applyFont="1" applyBorder="1" applyAlignment="1">
      <alignment vertical="center"/>
    </xf>
    <xf numFmtId="0" fontId="11" fillId="0" borderId="1" xfId="0" applyFont="1" applyBorder="1" applyAlignment="1">
      <alignment vertical="center"/>
    </xf>
    <xf numFmtId="0" fontId="11" fillId="0" borderId="33" xfId="0" applyFont="1" applyBorder="1" applyAlignment="1">
      <alignment vertical="center"/>
    </xf>
    <xf numFmtId="0" fontId="11" fillId="0" borderId="34" xfId="0" applyFont="1" applyBorder="1" applyAlignment="1">
      <alignment vertical="center"/>
    </xf>
    <xf numFmtId="0" fontId="11" fillId="0" borderId="3" xfId="0" applyFont="1" applyBorder="1" applyAlignment="1">
      <alignment vertical="center"/>
    </xf>
    <xf numFmtId="0" fontId="11" fillId="0" borderId="35" xfId="0" applyFont="1" applyBorder="1" applyAlignment="1">
      <alignment vertical="center"/>
    </xf>
    <xf numFmtId="0" fontId="19" fillId="0" borderId="9" xfId="0" applyFont="1" applyBorder="1" applyAlignment="1">
      <alignment vertical="center"/>
    </xf>
    <xf numFmtId="0" fontId="19" fillId="0" borderId="61"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2.xml.rels><?xml version="1.0" encoding="UTF-8" standalone="yes"?>
<Relationships xmlns="http://schemas.openxmlformats.org/package/2006/relationships"><Relationship Id="rId1" Type="http://customschemas.google.com/relationships/workbookmetadata" Target="commentsmeta0"/></Relationships>
</file>

<file path=xl/_rels/comments3.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1</c:v>
                </c:pt>
                <c:pt idx="1">
                  <c:v>0.89930555555555547</c:v>
                </c:pt>
                <c:pt idx="2">
                  <c:v>0.52898550724637672</c:v>
                </c:pt>
                <c:pt idx="3">
                  <c:v>0.59375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0.5</c:v>
                </c:pt>
                <c:pt idx="1">
                  <c:v>0.5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Recursos humanos, recursos financieros y recursos técnológicos</c:v>
                </c:pt>
                <c:pt idx="1">
                  <c:v>Herramientas de gestión y procesamiento</c:v>
                </c:pt>
              </c:strCache>
            </c:strRef>
          </c:cat>
          <c:val>
            <c:numRef>
              <c:f>'B. Resultado por dimensiones'!$G$21:$G$22</c:f>
              <c:numCache>
                <c:formatCode>0%</c:formatCode>
                <c:ptCount val="2"/>
                <c:pt idx="0">
                  <c:v>0.49999999999999989</c:v>
                </c:pt>
                <c:pt idx="1">
                  <c:v>0.39930555555555558</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0.14009661835748791</c:v>
                </c:pt>
                <c:pt idx="1">
                  <c:v>0.1111111111111111</c:v>
                </c:pt>
                <c:pt idx="2">
                  <c:v>0.27777777777777773</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0.41666666666666663</c:v>
                </c:pt>
                <c:pt idx="1">
                  <c:v>0.17708333333333331</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0.25</c:v>
                </c:pt>
                <c:pt idx="3">
                  <c:v>0.25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Infraestructura'!$F$68</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Infraestructura'!$C$69:$C$71</c:f>
              <c:strCache>
                <c:ptCount val="3"/>
                <c:pt idx="0">
                  <c:v>Uso de Herramientas de procesamiento de datos</c:v>
                </c:pt>
                <c:pt idx="1">
                  <c:v>Uso de gestores de bases de datos</c:v>
                </c:pt>
                <c:pt idx="2">
                  <c:v>Uso de herramientas de visualización y/o monitoreo de datos</c:v>
                </c:pt>
              </c:strCache>
            </c:strRef>
          </c:cat>
          <c:val>
            <c:numRef>
              <c:f>'D. Infraestructura'!$F$69:$F$71</c:f>
              <c:numCache>
                <c:formatCode>0%</c:formatCode>
                <c:ptCount val="3"/>
                <c:pt idx="0">
                  <c:v>0.33333333333333326</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max val="0.35000000000000003"/>
          <c:min val="0"/>
        </c:scaling>
        <c:delete val="0"/>
        <c:axPos val="l"/>
        <c:minorGridlines>
          <c:spPr>
            <a:ln w="9525" cap="flat" cmpd="sng" algn="ctr">
              <a:solidFill>
                <a:schemeClr val="lt1">
                  <a:alpha val="20000"/>
                </a:schemeClr>
              </a:solidFill>
              <a:round/>
            </a:ln>
            <a:effectLst/>
          </c:spPr>
        </c:min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majorUnit val="5.000000000000001E-2"/>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Infraestructura'!$F$75</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Infraestructura'!$C$76:$C$81</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Infraestructura'!$F$76:$F$81</c:f>
              <c:numCache>
                <c:formatCode>0%</c:formatCode>
                <c:ptCount val="6"/>
                <c:pt idx="0">
                  <c:v>0.125</c:v>
                </c:pt>
                <c:pt idx="1">
                  <c:v>0.16666666666666666</c:v>
                </c:pt>
                <c:pt idx="2">
                  <c:v>0.14583333333333331</c:v>
                </c:pt>
                <c:pt idx="3">
                  <c:v>0.125</c:v>
                </c:pt>
                <c:pt idx="4">
                  <c:v>0.1111111111111111</c:v>
                </c:pt>
                <c:pt idx="5">
                  <c:v>0.125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estadística'!$F$243</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estadística'!$C$244:$C$249</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estadística'!$F$244:$F$249</c:f>
              <c:numCache>
                <c:formatCode>0%</c:formatCode>
                <c:ptCount val="6"/>
                <c:pt idx="0">
                  <c:v>5.0724637681159424E-2</c:v>
                </c:pt>
                <c:pt idx="1">
                  <c:v>2.8985507246376808E-2</c:v>
                </c:pt>
                <c:pt idx="2">
                  <c:v>7.2463768115942021E-3</c:v>
                </c:pt>
                <c:pt idx="3">
                  <c:v>0</c:v>
                </c:pt>
                <c:pt idx="4">
                  <c:v>0.16666666666666666</c:v>
                </c:pt>
                <c:pt idx="5">
                  <c:v>0.16666666666666663</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estadística'!$F$254</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estadística'!$C$255:$C$257</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estadística'!$F$255:$F$257</c:f>
              <c:numCache>
                <c:formatCode>0%</c:formatCode>
                <c:ptCount val="3"/>
                <c:pt idx="0">
                  <c:v>0.33333333333333331</c:v>
                </c:pt>
                <c:pt idx="1">
                  <c:v>0</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estadística'!$F$262</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estadística'!$C$263:$C$265</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estadística'!$F$263:$F$265</c:f>
              <c:numCache>
                <c:formatCode>0%</c:formatCode>
                <c:ptCount val="3"/>
                <c:pt idx="0">
                  <c:v>0.33333333333333331</c:v>
                </c:pt>
                <c:pt idx="1">
                  <c:v>0.16666666666666666</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uso'!$F$65</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uso'!$C$66:$C$68</c:f>
              <c:strCache>
                <c:ptCount val="3"/>
                <c:pt idx="0">
                  <c:v>Uso de los indicadores del organismo</c:v>
                </c:pt>
                <c:pt idx="1">
                  <c:v>Principales usuarios de la información </c:v>
                </c:pt>
                <c:pt idx="2">
                  <c:v>Difusión de resultados estadísticos</c:v>
                </c:pt>
              </c:strCache>
            </c:strRef>
          </c:cat>
          <c:val>
            <c:numRef>
              <c:f>'F. Accesibilidad y uso'!$F$66:$F$68</c:f>
              <c:numCache>
                <c:formatCode>0%</c:formatCode>
                <c:ptCount val="3"/>
                <c:pt idx="0">
                  <c:v>0.16666666666666666</c:v>
                </c:pt>
                <c:pt idx="1">
                  <c:v>0.33333333333333337</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uso'!$F$74</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uso'!$C$75:$C$78</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uso'!$F$75:$F$78</c:f>
              <c:numCache>
                <c:formatCode>0%</c:formatCode>
                <c:ptCount val="4"/>
                <c:pt idx="0">
                  <c:v>0.16666666666666666</c:v>
                </c:pt>
                <c:pt idx="1">
                  <c:v>0.18749999999999997</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63</xdr:row>
      <xdr:rowOff>123826</xdr:rowOff>
    </xdr:from>
    <xdr:to>
      <xdr:col>12</xdr:col>
      <xdr:colOff>383258</xdr:colOff>
      <xdr:row>73</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73</xdr:row>
      <xdr:rowOff>76200</xdr:rowOff>
    </xdr:from>
    <xdr:to>
      <xdr:col>12</xdr:col>
      <xdr:colOff>372779</xdr:colOff>
      <xdr:row>84</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241</xdr:row>
      <xdr:rowOff>108858</xdr:rowOff>
    </xdr:from>
    <xdr:to>
      <xdr:col>12</xdr:col>
      <xdr:colOff>434068</xdr:colOff>
      <xdr:row>250</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251</xdr:row>
      <xdr:rowOff>141514</xdr:rowOff>
    </xdr:from>
    <xdr:to>
      <xdr:col>12</xdr:col>
      <xdr:colOff>428361</xdr:colOff>
      <xdr:row>259</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259</xdr:row>
      <xdr:rowOff>288472</xdr:rowOff>
    </xdr:from>
    <xdr:to>
      <xdr:col>12</xdr:col>
      <xdr:colOff>412296</xdr:colOff>
      <xdr:row>269</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62</xdr:row>
      <xdr:rowOff>103600</xdr:rowOff>
    </xdr:from>
    <xdr:to>
      <xdr:col>12</xdr:col>
      <xdr:colOff>371475</xdr:colOff>
      <xdr:row>71</xdr:row>
      <xdr:rowOff>47156</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261937</xdr:colOff>
      <xdr:row>72</xdr:row>
      <xdr:rowOff>47625</xdr:rowOff>
    </xdr:from>
    <xdr:to>
      <xdr:col>12</xdr:col>
      <xdr:colOff>371475</xdr:colOff>
      <xdr:row>80</xdr:row>
      <xdr:rowOff>314325</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view="pageBreakPreview" zoomScale="115" zoomScaleNormal="85" zoomScaleSheetLayoutView="115" workbookViewId="0">
      <selection activeCell="A9" sqref="A9:I9"/>
    </sheetView>
  </sheetViews>
  <sheetFormatPr baseColWidth="10" defaultColWidth="12.625" defaultRowHeight="15" customHeight="1"/>
  <cols>
    <col min="1" max="8" width="11.5" style="7" customWidth="1"/>
    <col min="9" max="9" width="16.875" style="7" customWidth="1"/>
    <col min="10" max="10" width="2.5" style="7" customWidth="1"/>
    <col min="11" max="16384" width="12.625" style="7"/>
  </cols>
  <sheetData>
    <row r="1" spans="1:9" ht="15" customHeight="1">
      <c r="A1" s="169"/>
      <c r="B1" s="170"/>
      <c r="C1" s="170"/>
      <c r="D1" s="170"/>
      <c r="E1" s="170"/>
      <c r="F1" s="170"/>
      <c r="G1" s="170"/>
      <c r="H1" s="170"/>
      <c r="I1" s="171"/>
    </row>
    <row r="2" spans="1:9" ht="17.45" customHeight="1">
      <c r="A2" s="172" t="s">
        <v>0</v>
      </c>
      <c r="B2" s="173"/>
      <c r="C2" s="173"/>
      <c r="D2" s="173"/>
      <c r="E2" s="173"/>
      <c r="F2" s="173"/>
      <c r="G2" s="173"/>
      <c r="H2" s="173"/>
      <c r="I2" s="174"/>
    </row>
    <row r="3" spans="1:9" ht="17.45" customHeight="1">
      <c r="A3" s="172" t="s">
        <v>1</v>
      </c>
      <c r="B3" s="173"/>
      <c r="C3" s="173"/>
      <c r="D3" s="173"/>
      <c r="E3" s="173"/>
      <c r="F3" s="173"/>
      <c r="G3" s="173"/>
      <c r="H3" s="173"/>
      <c r="I3" s="174"/>
    </row>
    <row r="4" spans="1:9" ht="17.45" customHeight="1">
      <c r="A4" s="172" t="s">
        <v>2</v>
      </c>
      <c r="B4" s="173"/>
      <c r="C4" s="173"/>
      <c r="D4" s="173"/>
      <c r="E4" s="173"/>
      <c r="F4" s="173"/>
      <c r="G4" s="173"/>
      <c r="H4" s="173"/>
      <c r="I4" s="174"/>
    </row>
    <row r="5" spans="1:9" ht="17.45" customHeight="1">
      <c r="A5" s="172">
        <v>2024</v>
      </c>
      <c r="B5" s="173"/>
      <c r="C5" s="173"/>
      <c r="D5" s="173"/>
      <c r="E5" s="173"/>
      <c r="F5" s="173"/>
      <c r="G5" s="173"/>
      <c r="H5" s="173"/>
      <c r="I5" s="174"/>
    </row>
    <row r="6" spans="1:9" ht="15" customHeight="1">
      <c r="A6" s="157"/>
      <c r="B6" s="158"/>
      <c r="C6" s="158"/>
      <c r="D6" s="158"/>
      <c r="E6" s="158"/>
      <c r="F6" s="158"/>
      <c r="G6" s="158"/>
      <c r="H6" s="158"/>
      <c r="I6" s="159"/>
    </row>
    <row r="7" spans="1:9">
      <c r="A7" s="160" t="s">
        <v>3</v>
      </c>
      <c r="B7" s="161"/>
      <c r="C7" s="161"/>
      <c r="D7" s="161"/>
      <c r="E7" s="161"/>
      <c r="F7" s="161"/>
      <c r="G7" s="161"/>
      <c r="H7" s="161"/>
      <c r="I7" s="162"/>
    </row>
    <row r="8" spans="1:9">
      <c r="A8" s="163"/>
      <c r="B8" s="164"/>
      <c r="C8" s="164"/>
      <c r="D8" s="164"/>
      <c r="E8" s="164"/>
      <c r="F8" s="164"/>
      <c r="G8" s="164"/>
      <c r="H8" s="164"/>
      <c r="I8" s="165"/>
    </row>
    <row r="9" spans="1:9" ht="23.25" customHeight="1" thickBot="1">
      <c r="A9" s="166" t="s">
        <v>293</v>
      </c>
      <c r="B9" s="167"/>
      <c r="C9" s="167"/>
      <c r="D9" s="167"/>
      <c r="E9" s="167"/>
      <c r="F9" s="167"/>
      <c r="G9" s="167"/>
      <c r="H9" s="167"/>
      <c r="I9" s="168"/>
    </row>
    <row r="10" spans="1:9">
      <c r="A10" s="40"/>
      <c r="I10" s="37"/>
    </row>
    <row r="11" spans="1:9" ht="15.75">
      <c r="A11" s="63" t="s">
        <v>4</v>
      </c>
      <c r="B11" s="66" t="s">
        <v>5</v>
      </c>
      <c r="C11" s="64"/>
      <c r="D11" s="64"/>
      <c r="E11" s="64"/>
      <c r="F11" s="64"/>
      <c r="G11" s="64"/>
      <c r="H11" s="64"/>
      <c r="I11" s="65"/>
    </row>
    <row r="12" spans="1:9" ht="35.25" customHeight="1">
      <c r="A12" s="40"/>
      <c r="B12" s="12" t="s">
        <v>6</v>
      </c>
      <c r="I12" s="37"/>
    </row>
    <row r="13" spans="1:9" ht="15.75">
      <c r="A13" s="63" t="s">
        <v>7</v>
      </c>
      <c r="B13" s="66" t="s">
        <v>8</v>
      </c>
      <c r="C13" s="64"/>
      <c r="D13" s="64"/>
      <c r="E13" s="64"/>
      <c r="F13" s="64"/>
      <c r="G13" s="64"/>
      <c r="H13" s="64"/>
      <c r="I13" s="65"/>
    </row>
    <row r="14" spans="1:9" ht="31.5" customHeight="1">
      <c r="A14" s="40"/>
      <c r="B14" s="12" t="s">
        <v>9</v>
      </c>
      <c r="I14" s="37"/>
    </row>
    <row r="15" spans="1:9" ht="15.75">
      <c r="A15" s="63" t="s">
        <v>10</v>
      </c>
      <c r="B15" s="66" t="s">
        <v>11</v>
      </c>
      <c r="C15" s="64"/>
      <c r="D15" s="64"/>
      <c r="E15" s="64"/>
      <c r="F15" s="64"/>
      <c r="G15" s="64"/>
      <c r="H15" s="64"/>
      <c r="I15" s="65"/>
    </row>
    <row r="16" spans="1:9" ht="36" customHeight="1">
      <c r="A16" s="40"/>
      <c r="B16" s="12" t="s">
        <v>12</v>
      </c>
      <c r="I16" s="37"/>
    </row>
    <row r="17" spans="1:9" ht="15.75">
      <c r="A17" s="63" t="s">
        <v>13</v>
      </c>
      <c r="B17" s="66" t="s">
        <v>14</v>
      </c>
      <c r="C17" s="64"/>
      <c r="D17" s="64"/>
      <c r="E17" s="64"/>
      <c r="F17" s="64"/>
      <c r="G17" s="64"/>
      <c r="H17" s="64"/>
      <c r="I17" s="65"/>
    </row>
    <row r="18" spans="1:9" ht="32.25" customHeight="1">
      <c r="A18" s="40"/>
      <c r="B18" s="12" t="s">
        <v>15</v>
      </c>
      <c r="I18" s="37"/>
    </row>
    <row r="19" spans="1:9" ht="15.75">
      <c r="A19" s="63" t="s">
        <v>16</v>
      </c>
      <c r="B19" s="66" t="s">
        <v>17</v>
      </c>
      <c r="C19" s="64"/>
      <c r="D19" s="64"/>
      <c r="E19" s="64"/>
      <c r="F19" s="64"/>
      <c r="G19" s="64"/>
      <c r="H19" s="64"/>
      <c r="I19" s="65"/>
    </row>
    <row r="20" spans="1:9" ht="31.5" customHeight="1">
      <c r="A20" s="40"/>
      <c r="B20" s="12" t="s">
        <v>521</v>
      </c>
      <c r="I20" s="37"/>
    </row>
    <row r="21" spans="1:9" ht="15.75">
      <c r="A21" s="63" t="s">
        <v>18</v>
      </c>
      <c r="B21" s="66" t="s">
        <v>19</v>
      </c>
      <c r="C21" s="64"/>
      <c r="D21" s="64"/>
      <c r="E21" s="64"/>
      <c r="F21" s="64"/>
      <c r="G21" s="64"/>
      <c r="H21" s="64"/>
      <c r="I21" s="65"/>
    </row>
    <row r="22" spans="1:9" ht="30" customHeight="1">
      <c r="A22" s="40"/>
      <c r="B22" s="12" t="s">
        <v>20</v>
      </c>
      <c r="I22" s="37"/>
    </row>
    <row r="23" spans="1:9" ht="30" customHeight="1">
      <c r="A23" s="40"/>
      <c r="B23" s="12"/>
      <c r="I23" s="37"/>
    </row>
    <row r="24" spans="1:9" ht="14.45" customHeight="1">
      <c r="A24" s="67" t="s">
        <v>523</v>
      </c>
      <c r="B24" s="12"/>
      <c r="I24" s="37"/>
    </row>
    <row r="25" spans="1:9" ht="15" customHeight="1">
      <c r="A25" s="67" t="s">
        <v>501</v>
      </c>
      <c r="I25" s="37"/>
    </row>
    <row r="26" spans="1:9" ht="15" customHeight="1">
      <c r="A26" s="67" t="s">
        <v>502</v>
      </c>
      <c r="I26" s="37"/>
    </row>
    <row r="27" spans="1:9" ht="15" customHeight="1">
      <c r="A27" s="67" t="s">
        <v>505</v>
      </c>
      <c r="I27" s="37"/>
    </row>
    <row r="28" spans="1:9" ht="15" customHeight="1">
      <c r="A28" s="67" t="s">
        <v>522</v>
      </c>
      <c r="I28" s="37"/>
    </row>
    <row r="29" spans="1:9" ht="15" customHeight="1">
      <c r="A29" s="40"/>
      <c r="I29" s="37"/>
    </row>
    <row r="30" spans="1:9" ht="15" customHeight="1">
      <c r="A30" s="67" t="s">
        <v>503</v>
      </c>
      <c r="I30" s="37"/>
    </row>
    <row r="31" spans="1:9" ht="15" customHeight="1">
      <c r="A31" s="40" t="s">
        <v>504</v>
      </c>
      <c r="I31" s="37"/>
    </row>
    <row r="32" spans="1:9" ht="15" customHeight="1">
      <c r="A32" s="69">
        <v>2024</v>
      </c>
      <c r="I32" s="37"/>
    </row>
    <row r="33" spans="1:9" ht="15" customHeight="1" thickBot="1">
      <c r="A33" s="42"/>
      <c r="B33" s="43"/>
      <c r="C33" s="43"/>
      <c r="D33" s="43"/>
      <c r="E33" s="43"/>
      <c r="F33" s="43"/>
      <c r="G33" s="43"/>
      <c r="H33" s="43"/>
      <c r="I33" s="44"/>
    </row>
  </sheetData>
  <sheetProtection algorithmName="SHA-512" hashValue="38vr0YBcw/7Flcvj4W90bYntBlabI83KpPIxCvB7panSSGht7RgJsZwfaSsqpWSPh61nQzscMGWGMNp4BpLiGA==" saltValue="gjGQaLWai3jmorgZzLz3aA=="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44"/>
  <sheetViews>
    <sheetView showGridLines="0" topLeftCell="A10" zoomScale="85" zoomScaleNormal="85" workbookViewId="0">
      <selection activeCell="A43" sqref="A43:XFD43"/>
    </sheetView>
  </sheetViews>
  <sheetFormatPr baseColWidth="10" defaultColWidth="12.625" defaultRowHeight="15" customHeight="1"/>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c r="A1" s="169"/>
      <c r="B1" s="175"/>
      <c r="C1" s="175"/>
      <c r="D1" s="175"/>
      <c r="E1" s="175"/>
      <c r="F1" s="175"/>
      <c r="G1" s="175"/>
      <c r="H1" s="175"/>
      <c r="I1" s="175"/>
      <c r="J1" s="176"/>
    </row>
    <row r="2" spans="1:10" ht="18" customHeight="1">
      <c r="A2" s="172" t="s">
        <v>0</v>
      </c>
      <c r="B2" s="173"/>
      <c r="C2" s="173"/>
      <c r="D2" s="173"/>
      <c r="E2" s="173"/>
      <c r="F2" s="173"/>
      <c r="G2" s="173"/>
      <c r="H2" s="173"/>
      <c r="I2" s="173"/>
      <c r="J2" s="177"/>
    </row>
    <row r="3" spans="1:10" ht="18" customHeight="1">
      <c r="A3" s="172" t="s">
        <v>1</v>
      </c>
      <c r="B3" s="173"/>
      <c r="C3" s="173"/>
      <c r="D3" s="173"/>
      <c r="E3" s="173"/>
      <c r="F3" s="173"/>
      <c r="G3" s="173"/>
      <c r="H3" s="173"/>
      <c r="I3" s="173"/>
      <c r="J3" s="177"/>
    </row>
    <row r="4" spans="1:10" ht="18" customHeight="1">
      <c r="A4" s="172" t="s">
        <v>2</v>
      </c>
      <c r="B4" s="173"/>
      <c r="C4" s="173"/>
      <c r="D4" s="173"/>
      <c r="E4" s="173"/>
      <c r="F4" s="173"/>
      <c r="G4" s="173"/>
      <c r="H4" s="173"/>
      <c r="I4" s="173"/>
      <c r="J4" s="177"/>
    </row>
    <row r="5" spans="1:10" ht="18" customHeight="1">
      <c r="A5" s="172">
        <v>2024</v>
      </c>
      <c r="B5" s="173"/>
      <c r="C5" s="173"/>
      <c r="D5" s="173"/>
      <c r="E5" s="173"/>
      <c r="F5" s="173"/>
      <c r="G5" s="173"/>
      <c r="H5" s="173"/>
      <c r="I5" s="173"/>
      <c r="J5" s="177"/>
    </row>
    <row r="6" spans="1:10">
      <c r="A6" s="180"/>
      <c r="B6" s="181"/>
      <c r="C6" s="181"/>
      <c r="D6" s="181"/>
      <c r="E6" s="181"/>
      <c r="F6" s="181"/>
      <c r="G6" s="181"/>
      <c r="H6" s="181"/>
      <c r="I6" s="181"/>
      <c r="J6" s="182"/>
    </row>
    <row r="7" spans="1:10">
      <c r="A7" s="183" t="s">
        <v>3</v>
      </c>
      <c r="B7" s="164"/>
      <c r="C7" s="164"/>
      <c r="D7" s="164"/>
      <c r="E7" s="164"/>
      <c r="F7" s="164"/>
      <c r="G7" s="164"/>
      <c r="H7" s="164"/>
      <c r="I7" s="164"/>
      <c r="J7" s="165"/>
    </row>
    <row r="8" spans="1:10">
      <c r="A8" s="163"/>
      <c r="B8" s="164"/>
      <c r="C8" s="164"/>
      <c r="D8" s="164"/>
      <c r="E8" s="164"/>
      <c r="F8" s="164"/>
      <c r="G8" s="164"/>
      <c r="H8" s="164"/>
      <c r="I8" s="164"/>
      <c r="J8" s="165"/>
    </row>
    <row r="9" spans="1:10" ht="15.75">
      <c r="A9" s="184" t="str">
        <f>ÍNDICE!A9</f>
        <v>SECRETARIA DE SALUD PÚBLICA</v>
      </c>
      <c r="B9" s="164"/>
      <c r="C9" s="164"/>
      <c r="D9" s="164"/>
      <c r="E9" s="164"/>
      <c r="F9" s="164"/>
      <c r="G9" s="164"/>
      <c r="H9" s="164"/>
      <c r="I9" s="164"/>
      <c r="J9" s="165"/>
    </row>
    <row r="10" spans="1:10" ht="15" customHeight="1" thickBot="1">
      <c r="A10" s="185" t="s">
        <v>526</v>
      </c>
      <c r="B10" s="186"/>
      <c r="C10" s="186"/>
      <c r="D10" s="186"/>
      <c r="E10" s="186"/>
      <c r="F10" s="186"/>
      <c r="G10" s="186"/>
      <c r="H10" s="186"/>
      <c r="I10" s="186"/>
      <c r="J10" s="187"/>
    </row>
    <row r="11" spans="1:10" ht="15" customHeight="1">
      <c r="A11" s="34"/>
      <c r="B11" s="34"/>
      <c r="C11" s="34"/>
      <c r="D11" s="34"/>
      <c r="E11" s="34"/>
      <c r="F11" s="34"/>
      <c r="G11" s="34"/>
      <c r="H11" s="34"/>
      <c r="I11" s="34"/>
      <c r="J11" s="41"/>
    </row>
    <row r="12" spans="1:10" ht="15" customHeight="1">
      <c r="A12" s="34"/>
      <c r="B12" s="34"/>
      <c r="C12" s="34"/>
      <c r="D12" s="34"/>
      <c r="E12" s="34"/>
      <c r="F12" s="34"/>
      <c r="G12" s="34"/>
      <c r="H12" s="34"/>
      <c r="I12" s="34"/>
      <c r="J12" s="41"/>
    </row>
    <row r="13" spans="1:10" ht="15" customHeight="1">
      <c r="A13" s="34"/>
      <c r="B13" s="34"/>
      <c r="C13" s="34"/>
      <c r="D13" s="34"/>
      <c r="E13" s="34"/>
      <c r="F13" s="34"/>
      <c r="G13" s="34"/>
      <c r="H13" s="34"/>
      <c r="I13" s="34"/>
      <c r="J13" s="41"/>
    </row>
    <row r="14" spans="1:10" ht="15" customHeight="1">
      <c r="A14" s="34"/>
      <c r="B14" s="34"/>
      <c r="C14" s="34"/>
      <c r="D14" s="34"/>
      <c r="E14" s="34"/>
      <c r="F14" s="34"/>
      <c r="G14" s="34"/>
      <c r="H14" s="34"/>
      <c r="I14" s="34"/>
      <c r="J14" s="41"/>
    </row>
    <row r="15" spans="1:10" ht="15" customHeight="1">
      <c r="A15" s="40"/>
      <c r="J15" s="37"/>
    </row>
    <row r="16" spans="1:10" ht="15" customHeight="1" thickBot="1">
      <c r="A16" s="40"/>
      <c r="J16" s="37"/>
    </row>
    <row r="17" spans="1:10" ht="31.5">
      <c r="A17" s="40"/>
      <c r="B17" s="55" t="s">
        <v>21</v>
      </c>
      <c r="C17" s="56" t="s">
        <v>22</v>
      </c>
      <c r="D17" s="56" t="s">
        <v>23</v>
      </c>
      <c r="E17" s="56" t="s">
        <v>24</v>
      </c>
      <c r="F17" s="57" t="s">
        <v>527</v>
      </c>
      <c r="J17" s="37"/>
    </row>
    <row r="18" spans="1:10" ht="21" customHeight="1">
      <c r="A18" s="40"/>
      <c r="B18" s="58" t="s">
        <v>11</v>
      </c>
      <c r="C18" s="61">
        <v>1</v>
      </c>
      <c r="D18" s="54">
        <v>0.25</v>
      </c>
      <c r="E18" s="54">
        <f>'B. Resultado por dimensiones'!G16</f>
        <v>1</v>
      </c>
      <c r="F18" s="38">
        <f>E18*D18</f>
        <v>0.25</v>
      </c>
      <c r="J18" s="37"/>
    </row>
    <row r="19" spans="1:10" ht="24" customHeight="1">
      <c r="A19" s="40"/>
      <c r="B19" s="58" t="s">
        <v>14</v>
      </c>
      <c r="C19" s="61">
        <v>2</v>
      </c>
      <c r="D19" s="54">
        <v>0.25</v>
      </c>
      <c r="E19" s="54">
        <f>'B. Resultado por dimensiones'!G23</f>
        <v>0.89930555555555547</v>
      </c>
      <c r="F19" s="38">
        <f>E19*D19</f>
        <v>0.22482638888888887</v>
      </c>
      <c r="J19" s="37"/>
    </row>
    <row r="20" spans="1:10" ht="25.5" customHeight="1">
      <c r="A20" s="40"/>
      <c r="B20" s="58" t="s">
        <v>17</v>
      </c>
      <c r="C20" s="61">
        <v>3</v>
      </c>
      <c r="D20" s="54">
        <v>0.25</v>
      </c>
      <c r="E20" s="54">
        <f>'B. Resultado por dimensiones'!G31</f>
        <v>0.52898550724637672</v>
      </c>
      <c r="F20" s="38">
        <f>E20*D20</f>
        <v>0.13224637681159418</v>
      </c>
      <c r="J20" s="37"/>
    </row>
    <row r="21" spans="1:10" ht="24.75" customHeight="1" thickBot="1">
      <c r="A21" s="40"/>
      <c r="B21" s="59" t="s">
        <v>19</v>
      </c>
      <c r="C21" s="62">
        <v>4</v>
      </c>
      <c r="D21" s="60">
        <v>0.25</v>
      </c>
      <c r="E21" s="60">
        <f>'B. Resultado por dimensiones'!G37</f>
        <v>0.59375</v>
      </c>
      <c r="F21" s="39">
        <f>E21*D21</f>
        <v>0.1484375</v>
      </c>
      <c r="J21" s="37"/>
    </row>
    <row r="22" spans="1:10" ht="22.5" customHeight="1" thickBot="1">
      <c r="A22" s="40"/>
      <c r="B22" s="107" t="s">
        <v>25</v>
      </c>
      <c r="C22" s="178" t="s">
        <v>26</v>
      </c>
      <c r="D22" s="179"/>
      <c r="E22" s="179"/>
      <c r="F22" s="108">
        <f>SUM(F18:F21)</f>
        <v>0.75551026570048307</v>
      </c>
      <c r="J22" s="37"/>
    </row>
    <row r="23" spans="1:10" ht="15" customHeight="1">
      <c r="A23" s="40"/>
      <c r="C23" s="53"/>
      <c r="D23" s="53"/>
      <c r="E23" s="53"/>
      <c r="F23" s="53"/>
      <c r="J23" s="37"/>
    </row>
    <row r="24" spans="1:10" ht="15" customHeight="1">
      <c r="A24" s="40"/>
      <c r="J24" s="37"/>
    </row>
    <row r="25" spans="1:10" ht="15" customHeight="1">
      <c r="A25" s="40"/>
      <c r="J25" s="37"/>
    </row>
    <row r="26" spans="1:10" ht="15" customHeight="1">
      <c r="A26" s="40"/>
      <c r="J26" s="37"/>
    </row>
    <row r="27" spans="1:10" ht="15" customHeight="1">
      <c r="A27" s="40"/>
      <c r="J27" s="37"/>
    </row>
    <row r="28" spans="1:10" ht="15" customHeight="1">
      <c r="A28" s="40"/>
      <c r="J28" s="37"/>
    </row>
    <row r="29" spans="1:10" ht="15" customHeight="1">
      <c r="A29" s="40"/>
      <c r="J29" s="37"/>
    </row>
    <row r="30" spans="1:10" ht="15" customHeight="1">
      <c r="A30" s="40"/>
      <c r="J30" s="37"/>
    </row>
    <row r="31" spans="1:10" ht="15" customHeight="1">
      <c r="A31" s="40"/>
      <c r="J31" s="37"/>
    </row>
    <row r="32" spans="1:10" ht="15" customHeight="1">
      <c r="A32" s="67"/>
      <c r="J32" s="37"/>
    </row>
    <row r="33" spans="1:10" ht="15" customHeight="1">
      <c r="A33" s="40"/>
      <c r="J33" s="37"/>
    </row>
    <row r="34" spans="1:10" ht="15" customHeight="1">
      <c r="A34" s="40"/>
      <c r="J34" s="37"/>
    </row>
    <row r="35" spans="1:10" ht="15" customHeight="1">
      <c r="A35" s="40"/>
      <c r="J35" s="37"/>
    </row>
    <row r="36" spans="1:10" ht="15" customHeight="1">
      <c r="A36" s="40"/>
      <c r="B36" s="85" t="s">
        <v>524</v>
      </c>
      <c r="C36" s="86"/>
      <c r="D36" s="86"/>
      <c r="E36" s="86"/>
      <c r="F36" s="86"/>
      <c r="G36" s="86"/>
      <c r="H36" s="86"/>
      <c r="I36" s="87"/>
      <c r="J36" s="80"/>
    </row>
    <row r="37" spans="1:10" ht="15" customHeight="1">
      <c r="A37" s="40"/>
      <c r="B37" s="89" t="s">
        <v>508</v>
      </c>
      <c r="C37" s="82"/>
      <c r="D37" s="82"/>
      <c r="E37" s="82"/>
      <c r="F37" s="82"/>
      <c r="G37" s="82"/>
      <c r="H37" s="82"/>
      <c r="I37" s="88"/>
      <c r="J37" s="83"/>
    </row>
    <row r="38" spans="1:10" ht="15" customHeight="1">
      <c r="A38" s="40"/>
      <c r="B38" s="89" t="s">
        <v>525</v>
      </c>
      <c r="C38" s="82"/>
      <c r="D38" s="82"/>
      <c r="E38" s="82"/>
      <c r="F38" s="82"/>
      <c r="G38" s="82"/>
      <c r="H38" s="82"/>
      <c r="I38" s="88"/>
      <c r="J38" s="83"/>
    </row>
    <row r="39" spans="1:10" ht="15" customHeight="1">
      <c r="A39" s="40"/>
      <c r="B39" s="90" t="s">
        <v>511</v>
      </c>
      <c r="C39" s="91"/>
      <c r="D39" s="92"/>
      <c r="E39" s="92"/>
      <c r="F39" s="92"/>
      <c r="G39" s="92"/>
      <c r="H39" s="92"/>
      <c r="I39" s="93"/>
      <c r="J39" s="80"/>
    </row>
    <row r="40" spans="1:10" ht="15" customHeight="1">
      <c r="A40" s="40"/>
      <c r="J40" s="37"/>
    </row>
    <row r="41" spans="1:10" ht="15" customHeight="1">
      <c r="A41" s="40"/>
      <c r="J41" s="37"/>
    </row>
    <row r="42" spans="1:10" ht="15" customHeight="1">
      <c r="A42" s="40"/>
      <c r="J42" s="37"/>
    </row>
    <row r="43" spans="1:10" ht="15" customHeight="1">
      <c r="A43" s="40"/>
      <c r="J43" s="37"/>
    </row>
    <row r="44" spans="1:10" ht="15" customHeight="1" thickBot="1">
      <c r="A44" s="42"/>
      <c r="B44" s="43"/>
      <c r="C44" s="43"/>
      <c r="D44" s="43"/>
      <c r="E44" s="43"/>
      <c r="F44" s="43"/>
      <c r="G44" s="43"/>
      <c r="H44" s="43"/>
      <c r="I44" s="43"/>
      <c r="J44" s="44"/>
    </row>
  </sheetData>
  <sheetProtection algorithmName="SHA-512" hashValue="gQ24l3F8tD3PqbtZUSa11W08H6Zp4KvMMVYPeI+SkmN/YtfoYy4fRHUm5tO8LyAZ4AnAVcmgA/VJ4KXIxJqxGA==" saltValue="X20fm7f/2DigYv0K6gAtEQ==" spinCount="100000" sheet="1" objects="1" scenarios="1"/>
  <mergeCells count="10">
    <mergeCell ref="C22:E22"/>
    <mergeCell ref="A6:J6"/>
    <mergeCell ref="A7:J8"/>
    <mergeCell ref="A9:J9"/>
    <mergeCell ref="A10:J10"/>
    <mergeCell ref="A1:J1"/>
    <mergeCell ref="A2:J2"/>
    <mergeCell ref="A3:J3"/>
    <mergeCell ref="A4:J4"/>
    <mergeCell ref="A5:J5"/>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sqref="A1:A30"/>
    </sheetView>
  </sheetViews>
  <sheetFormatPr baseColWidth="10" defaultRowHeight="14.25"/>
  <cols>
    <col min="1" max="1" width="82.25" bestFit="1" customWidth="1"/>
  </cols>
  <sheetData>
    <row r="1" spans="1:1" ht="15.75" thickBot="1">
      <c r="A1" s="4" t="s">
        <v>307</v>
      </c>
    </row>
    <row r="2" spans="1:1" ht="16.5" thickBot="1">
      <c r="A2" s="2" t="s">
        <v>286</v>
      </c>
    </row>
    <row r="3" spans="1:1" ht="16.5" thickBot="1">
      <c r="A3" s="2" t="s">
        <v>281</v>
      </c>
    </row>
    <row r="4" spans="1:1" ht="16.5" thickBot="1">
      <c r="A4" s="2" t="s">
        <v>280</v>
      </c>
    </row>
    <row r="5" spans="1:1" ht="16.5" thickBot="1">
      <c r="A5" s="2" t="s">
        <v>282</v>
      </c>
    </row>
    <row r="6" spans="1:1" ht="16.5" thickBot="1">
      <c r="A6" s="2" t="s">
        <v>279</v>
      </c>
    </row>
    <row r="7" spans="1:1" ht="16.5" thickBot="1">
      <c r="A7" s="2" t="s">
        <v>283</v>
      </c>
    </row>
    <row r="8" spans="1:1" ht="16.5" thickBot="1">
      <c r="A8" s="2" t="s">
        <v>287</v>
      </c>
    </row>
    <row r="9" spans="1:1" ht="16.5" thickBot="1">
      <c r="A9" s="2" t="s">
        <v>284</v>
      </c>
    </row>
    <row r="10" spans="1:1" ht="16.5" thickBot="1">
      <c r="A10" s="2" t="s">
        <v>285</v>
      </c>
    </row>
    <row r="11" spans="1:1" ht="16.5" thickBot="1">
      <c r="A11" s="2" t="s">
        <v>292</v>
      </c>
    </row>
    <row r="12" spans="1:1" ht="16.5" thickBot="1">
      <c r="A12" s="2" t="s">
        <v>296</v>
      </c>
    </row>
    <row r="13" spans="1:1" ht="16.5" thickBot="1">
      <c r="A13" s="2" t="s">
        <v>295</v>
      </c>
    </row>
    <row r="14" spans="1:1" ht="16.5" thickBot="1">
      <c r="A14" s="2" t="s">
        <v>297</v>
      </c>
    </row>
    <row r="15" spans="1:1" ht="16.5" thickBot="1">
      <c r="A15" s="2" t="s">
        <v>294</v>
      </c>
    </row>
    <row r="16" spans="1:1" ht="16.5" thickBot="1">
      <c r="A16" s="2" t="s">
        <v>291</v>
      </c>
    </row>
    <row r="17" spans="1:1" ht="16.5" thickBot="1">
      <c r="A17" s="2" t="s">
        <v>288</v>
      </c>
    </row>
    <row r="18" spans="1:1" ht="16.5" thickBot="1">
      <c r="A18" s="2" t="s">
        <v>299</v>
      </c>
    </row>
    <row r="19" spans="1:1" ht="16.5" thickBot="1">
      <c r="A19" s="2" t="s">
        <v>298</v>
      </c>
    </row>
    <row r="20" spans="1:1" ht="16.5" thickBot="1">
      <c r="A20" s="2" t="s">
        <v>289</v>
      </c>
    </row>
    <row r="21" spans="1:1" ht="16.5" thickBot="1">
      <c r="A21" s="2" t="s">
        <v>293</v>
      </c>
    </row>
    <row r="22" spans="1:1" ht="16.5" thickBot="1">
      <c r="A22" s="2" t="s">
        <v>290</v>
      </c>
    </row>
    <row r="23" spans="1:1" ht="16.5" thickBot="1">
      <c r="A23" s="2" t="s">
        <v>301</v>
      </c>
    </row>
    <row r="24" spans="1:1" ht="16.5" thickBot="1">
      <c r="A24" s="2" t="s">
        <v>300</v>
      </c>
    </row>
    <row r="25" spans="1:1" ht="16.5" thickBot="1">
      <c r="A25" s="2" t="s">
        <v>500</v>
      </c>
    </row>
    <row r="26" spans="1:1" ht="16.5" thickBot="1">
      <c r="A26" s="2" t="s">
        <v>302</v>
      </c>
    </row>
    <row r="27" spans="1:1" ht="16.5" thickBot="1">
      <c r="A27" s="3" t="s">
        <v>306</v>
      </c>
    </row>
    <row r="28" spans="1:1" ht="16.5" thickBot="1">
      <c r="A28" s="1" t="s">
        <v>303</v>
      </c>
    </row>
    <row r="29" spans="1:1" ht="16.5" thickBot="1">
      <c r="A29" s="5" t="s">
        <v>304</v>
      </c>
    </row>
    <row r="30" spans="1:1" ht="16.5" thickBot="1">
      <c r="A30" s="2" t="s">
        <v>305</v>
      </c>
    </row>
  </sheetData>
  <sortState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zoomScale="85" zoomScaleNormal="70" zoomScaleSheetLayoutView="85" workbookViewId="0">
      <selection activeCell="G23" sqref="G23"/>
    </sheetView>
  </sheetViews>
  <sheetFormatPr baseColWidth="10" defaultColWidth="12.625" defaultRowHeight="15" customHeight="1"/>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c r="A1" s="169"/>
      <c r="B1" s="175"/>
      <c r="C1" s="175"/>
      <c r="D1" s="175"/>
      <c r="E1" s="175"/>
      <c r="F1" s="175"/>
      <c r="G1" s="175"/>
      <c r="H1" s="175"/>
      <c r="I1" s="175"/>
      <c r="J1" s="176"/>
    </row>
    <row r="2" spans="1:10" ht="18">
      <c r="A2" s="172" t="s">
        <v>0</v>
      </c>
      <c r="B2" s="173"/>
      <c r="C2" s="173"/>
      <c r="D2" s="173"/>
      <c r="E2" s="173"/>
      <c r="F2" s="173"/>
      <c r="G2" s="173"/>
      <c r="H2" s="173"/>
      <c r="I2" s="173"/>
      <c r="J2" s="177"/>
    </row>
    <row r="3" spans="1:10" ht="18">
      <c r="A3" s="172" t="s">
        <v>1</v>
      </c>
      <c r="B3" s="173"/>
      <c r="C3" s="173"/>
      <c r="D3" s="173"/>
      <c r="E3" s="173"/>
      <c r="F3" s="173"/>
      <c r="G3" s="173"/>
      <c r="H3" s="173"/>
      <c r="I3" s="173"/>
      <c r="J3" s="177"/>
    </row>
    <row r="4" spans="1:10" ht="18">
      <c r="A4" s="172" t="s">
        <v>2</v>
      </c>
      <c r="B4" s="173"/>
      <c r="C4" s="173"/>
      <c r="D4" s="173"/>
      <c r="E4" s="173"/>
      <c r="F4" s="173"/>
      <c r="G4" s="173"/>
      <c r="H4" s="173"/>
      <c r="I4" s="173"/>
      <c r="J4" s="177"/>
    </row>
    <row r="5" spans="1:10" ht="18">
      <c r="A5" s="172">
        <v>2024</v>
      </c>
      <c r="B5" s="173"/>
      <c r="C5" s="173"/>
      <c r="D5" s="173"/>
      <c r="E5" s="173"/>
      <c r="F5" s="173"/>
      <c r="G5" s="173"/>
      <c r="H5" s="173"/>
      <c r="I5" s="173"/>
      <c r="J5" s="177"/>
    </row>
    <row r="6" spans="1:10">
      <c r="A6" s="180"/>
      <c r="B6" s="181"/>
      <c r="C6" s="181"/>
      <c r="D6" s="181"/>
      <c r="E6" s="181"/>
      <c r="F6" s="181"/>
      <c r="G6" s="181"/>
      <c r="H6" s="181"/>
      <c r="I6" s="181"/>
      <c r="J6" s="182"/>
    </row>
    <row r="7" spans="1:10">
      <c r="A7" s="160" t="s">
        <v>3</v>
      </c>
      <c r="B7" s="161"/>
      <c r="C7" s="161"/>
      <c r="D7" s="161"/>
      <c r="E7" s="161"/>
      <c r="F7" s="161"/>
      <c r="G7" s="161"/>
      <c r="H7" s="161"/>
      <c r="I7" s="161"/>
      <c r="J7" s="162"/>
    </row>
    <row r="8" spans="1:10">
      <c r="A8" s="193"/>
      <c r="B8" s="158"/>
      <c r="C8" s="158"/>
      <c r="D8" s="158"/>
      <c r="E8" s="158"/>
      <c r="F8" s="158"/>
      <c r="G8" s="158"/>
      <c r="H8" s="158"/>
      <c r="I8" s="158"/>
      <c r="J8" s="159"/>
    </row>
    <row r="9" spans="1:10" ht="15.75">
      <c r="A9" s="197" t="str">
        <f>ÍNDICE!A9</f>
        <v>SECRETARIA DE SALUD PÚBLICA</v>
      </c>
      <c r="B9" s="161"/>
      <c r="C9" s="161"/>
      <c r="D9" s="161"/>
      <c r="E9" s="161"/>
      <c r="F9" s="161"/>
      <c r="G9" s="161"/>
      <c r="H9" s="161"/>
      <c r="I9" s="161"/>
      <c r="J9" s="162"/>
    </row>
    <row r="10" spans="1:10" ht="16.5" thickBot="1">
      <c r="A10" s="185" t="s">
        <v>27</v>
      </c>
      <c r="B10" s="186"/>
      <c r="C10" s="186"/>
      <c r="D10" s="186"/>
      <c r="E10" s="186"/>
      <c r="F10" s="186"/>
      <c r="G10" s="186"/>
      <c r="H10" s="186"/>
      <c r="I10" s="186"/>
      <c r="J10" s="187"/>
    </row>
    <row r="11" spans="1:10">
      <c r="A11" s="40"/>
      <c r="B11" s="34"/>
      <c r="C11" s="34"/>
      <c r="D11" s="34"/>
      <c r="E11" s="34"/>
      <c r="F11" s="34"/>
      <c r="G11" s="34"/>
      <c r="H11" s="34"/>
      <c r="I11" s="34"/>
      <c r="J11" s="41"/>
    </row>
    <row r="12" spans="1:10" ht="15" customHeight="1" thickBot="1">
      <c r="A12" s="40"/>
      <c r="J12" s="37"/>
    </row>
    <row r="13" spans="1:10" ht="28.5" customHeight="1">
      <c r="A13" s="40"/>
      <c r="B13" s="47" t="s">
        <v>21</v>
      </c>
      <c r="C13" s="48" t="s">
        <v>22</v>
      </c>
      <c r="D13" s="48" t="s">
        <v>28</v>
      </c>
      <c r="E13" s="48" t="s">
        <v>23</v>
      </c>
      <c r="F13" s="48" t="s">
        <v>29</v>
      </c>
      <c r="G13" s="49" t="s">
        <v>527</v>
      </c>
      <c r="J13" s="37"/>
    </row>
    <row r="14" spans="1:10" ht="37.5" customHeight="1">
      <c r="A14" s="40"/>
      <c r="B14" s="188" t="s">
        <v>11</v>
      </c>
      <c r="C14" s="45">
        <v>1</v>
      </c>
      <c r="D14" s="45" t="s">
        <v>528</v>
      </c>
      <c r="E14" s="46">
        <v>0.5</v>
      </c>
      <c r="F14" s="46">
        <f>'C. Entorno institucional'!F45</f>
        <v>1</v>
      </c>
      <c r="G14" s="50">
        <f>E14*F14</f>
        <v>0.5</v>
      </c>
      <c r="J14" s="37"/>
    </row>
    <row r="15" spans="1:10" ht="37.5" customHeight="1">
      <c r="A15" s="40"/>
      <c r="B15" s="189"/>
      <c r="C15" s="45">
        <v>2</v>
      </c>
      <c r="D15" s="45" t="s">
        <v>31</v>
      </c>
      <c r="E15" s="46">
        <v>0.5</v>
      </c>
      <c r="F15" s="46">
        <f>'C. Entorno institucional'!F52</f>
        <v>1</v>
      </c>
      <c r="G15" s="50">
        <f>F15*E15</f>
        <v>0.5</v>
      </c>
      <c r="J15" s="37"/>
    </row>
    <row r="16" spans="1:10" ht="37.5" customHeight="1" thickBot="1">
      <c r="A16" s="40"/>
      <c r="B16" s="190"/>
      <c r="C16" s="51" t="s">
        <v>32</v>
      </c>
      <c r="D16" s="191" t="s">
        <v>529</v>
      </c>
      <c r="E16" s="192"/>
      <c r="F16" s="192"/>
      <c r="G16" s="52">
        <f>SUM(G14:G15)</f>
        <v>1</v>
      </c>
      <c r="J16" s="37"/>
    </row>
    <row r="17" spans="1:10" ht="15" customHeight="1">
      <c r="A17" s="40"/>
      <c r="J17" s="37"/>
    </row>
    <row r="18" spans="1:10" ht="15" customHeight="1">
      <c r="A18" s="40"/>
      <c r="J18" s="37"/>
    </row>
    <row r="19" spans="1:10" ht="15" customHeight="1" thickBot="1">
      <c r="A19" s="40"/>
      <c r="J19" s="37"/>
    </row>
    <row r="20" spans="1:10" ht="31.5">
      <c r="A20" s="40"/>
      <c r="B20" s="47" t="s">
        <v>21</v>
      </c>
      <c r="C20" s="48" t="s">
        <v>22</v>
      </c>
      <c r="D20" s="48" t="s">
        <v>28</v>
      </c>
      <c r="E20" s="48" t="s">
        <v>23</v>
      </c>
      <c r="F20" s="48" t="s">
        <v>29</v>
      </c>
      <c r="G20" s="49" t="s">
        <v>527</v>
      </c>
      <c r="J20" s="37"/>
    </row>
    <row r="21" spans="1:10" ht="36.75" customHeight="1">
      <c r="A21" s="40"/>
      <c r="B21" s="188" t="s">
        <v>14</v>
      </c>
      <c r="C21" s="45">
        <v>1</v>
      </c>
      <c r="D21" s="45" t="s">
        <v>33</v>
      </c>
      <c r="E21" s="46">
        <v>0.5</v>
      </c>
      <c r="F21" s="46">
        <f>'D. Infraestructura'!F72</f>
        <v>0.99999999999999978</v>
      </c>
      <c r="G21" s="50">
        <f t="shared" ref="G21:G22" si="0">F21*E21</f>
        <v>0.49999999999999989</v>
      </c>
      <c r="J21" s="37"/>
    </row>
    <row r="22" spans="1:10" ht="36.75" customHeight="1">
      <c r="A22" s="40"/>
      <c r="B22" s="189"/>
      <c r="C22" s="45">
        <v>2</v>
      </c>
      <c r="D22" s="45" t="s">
        <v>34</v>
      </c>
      <c r="E22" s="46">
        <v>0.5</v>
      </c>
      <c r="F22" s="46">
        <f>'D. Infraestructura'!F82</f>
        <v>0.79861111111111116</v>
      </c>
      <c r="G22" s="50">
        <f t="shared" si="0"/>
        <v>0.39930555555555558</v>
      </c>
      <c r="J22" s="37"/>
    </row>
    <row r="23" spans="1:10" ht="36.75" customHeight="1" thickBot="1">
      <c r="A23" s="40"/>
      <c r="B23" s="190"/>
      <c r="C23" s="51" t="s">
        <v>32</v>
      </c>
      <c r="D23" s="191" t="s">
        <v>35</v>
      </c>
      <c r="E23" s="192"/>
      <c r="F23" s="192"/>
      <c r="G23" s="52">
        <f>SUM(G21:G22)</f>
        <v>0.89930555555555547</v>
      </c>
      <c r="J23" s="37"/>
    </row>
    <row r="24" spans="1:10" ht="13.5" customHeight="1">
      <c r="A24" s="40"/>
      <c r="J24" s="37"/>
    </row>
    <row r="25" spans="1:10" ht="12.75" customHeight="1">
      <c r="A25" s="40"/>
      <c r="C25" s="35"/>
      <c r="D25" s="35"/>
      <c r="E25" s="35"/>
      <c r="F25" s="35"/>
      <c r="G25" s="36"/>
      <c r="J25" s="37"/>
    </row>
    <row r="26" spans="1:10" ht="15" customHeight="1" thickBot="1">
      <c r="A26" s="40"/>
      <c r="J26" s="37"/>
    </row>
    <row r="27" spans="1:10" ht="31.5">
      <c r="A27" s="40"/>
      <c r="B27" s="47" t="s">
        <v>21</v>
      </c>
      <c r="C27" s="48" t="s">
        <v>22</v>
      </c>
      <c r="D27" s="48" t="s">
        <v>28</v>
      </c>
      <c r="E27" s="48" t="s">
        <v>23</v>
      </c>
      <c r="F27" s="48" t="s">
        <v>29</v>
      </c>
      <c r="G27" s="49" t="s">
        <v>527</v>
      </c>
      <c r="J27" s="37"/>
    </row>
    <row r="28" spans="1:10" ht="37.5" customHeight="1">
      <c r="A28" s="40"/>
      <c r="B28" s="188" t="s">
        <v>17</v>
      </c>
      <c r="C28" s="45">
        <v>1</v>
      </c>
      <c r="D28" s="45" t="s">
        <v>36</v>
      </c>
      <c r="E28" s="46">
        <f t="shared" ref="E28:E29" si="1">1/3</f>
        <v>0.33333333333333331</v>
      </c>
      <c r="F28" s="46">
        <f>'E. Metodología estadística'!F250</f>
        <v>0.42028985507246375</v>
      </c>
      <c r="G28" s="50">
        <f t="shared" ref="G28:G29" si="2">F28*E28</f>
        <v>0.14009661835748791</v>
      </c>
      <c r="J28" s="37"/>
    </row>
    <row r="29" spans="1:10" ht="37.5" customHeight="1">
      <c r="A29" s="40"/>
      <c r="B29" s="189"/>
      <c r="C29" s="45">
        <v>2</v>
      </c>
      <c r="D29" s="45" t="s">
        <v>37</v>
      </c>
      <c r="E29" s="46">
        <f t="shared" si="1"/>
        <v>0.33333333333333331</v>
      </c>
      <c r="F29" s="46">
        <f>'E. Metodología estadística'!F258</f>
        <v>0.33333333333333331</v>
      </c>
      <c r="G29" s="50">
        <f t="shared" si="2"/>
        <v>0.1111111111111111</v>
      </c>
      <c r="J29" s="37"/>
    </row>
    <row r="30" spans="1:10" ht="37.5" customHeight="1">
      <c r="A30" s="40"/>
      <c r="B30" s="194"/>
      <c r="C30" s="45">
        <v>3</v>
      </c>
      <c r="D30" s="45" t="s">
        <v>38</v>
      </c>
      <c r="E30" s="46">
        <f>1/3</f>
        <v>0.33333333333333331</v>
      </c>
      <c r="F30" s="46">
        <f>'E. Metodología estadística'!F266</f>
        <v>0.83333333333333326</v>
      </c>
      <c r="G30" s="50">
        <f>F30*E30</f>
        <v>0.27777777777777773</v>
      </c>
      <c r="J30" s="37"/>
    </row>
    <row r="31" spans="1:10" ht="37.5" customHeight="1" thickBot="1">
      <c r="A31" s="40"/>
      <c r="B31" s="195"/>
      <c r="C31" s="51" t="s">
        <v>32</v>
      </c>
      <c r="D31" s="191" t="s">
        <v>39</v>
      </c>
      <c r="E31" s="196"/>
      <c r="F31" s="196"/>
      <c r="G31" s="52">
        <f>SUM(G28:G30)</f>
        <v>0.52898550724637672</v>
      </c>
      <c r="J31" s="37"/>
    </row>
    <row r="32" spans="1:10" ht="37.5" customHeight="1">
      <c r="A32" s="40"/>
      <c r="B32" s="35"/>
      <c r="C32" s="35"/>
      <c r="D32" s="35"/>
      <c r="E32" s="35"/>
      <c r="F32" s="35"/>
      <c r="G32" s="36"/>
      <c r="J32" s="37"/>
    </row>
    <row r="33" spans="1:10" ht="15" customHeight="1" thickBot="1">
      <c r="A33" s="40"/>
      <c r="J33" s="37"/>
    </row>
    <row r="34" spans="1:10" ht="31.5">
      <c r="A34" s="40"/>
      <c r="B34" s="47" t="s">
        <v>21</v>
      </c>
      <c r="C34" s="48" t="s">
        <v>22</v>
      </c>
      <c r="D34" s="48" t="s">
        <v>28</v>
      </c>
      <c r="E34" s="48" t="s">
        <v>23</v>
      </c>
      <c r="F34" s="48" t="s">
        <v>29</v>
      </c>
      <c r="G34" s="49" t="s">
        <v>527</v>
      </c>
      <c r="J34" s="37"/>
    </row>
    <row r="35" spans="1:10" ht="36" customHeight="1">
      <c r="A35" s="40"/>
      <c r="B35" s="188" t="s">
        <v>19</v>
      </c>
      <c r="C35" s="45">
        <v>1</v>
      </c>
      <c r="D35" s="45" t="s">
        <v>40</v>
      </c>
      <c r="E35" s="46">
        <f t="shared" ref="E35:E36" si="3">1/2</f>
        <v>0.5</v>
      </c>
      <c r="F35" s="46">
        <f>'F. Accesibilidad y uso'!F69</f>
        <v>0.83333333333333326</v>
      </c>
      <c r="G35" s="50">
        <f t="shared" ref="G35:G36" si="4">F35*E35</f>
        <v>0.41666666666666663</v>
      </c>
      <c r="J35" s="37"/>
    </row>
    <row r="36" spans="1:10" ht="36" customHeight="1">
      <c r="A36" s="40"/>
      <c r="B36" s="189"/>
      <c r="C36" s="45">
        <v>2</v>
      </c>
      <c r="D36" s="45" t="s">
        <v>41</v>
      </c>
      <c r="E36" s="46">
        <f t="shared" si="3"/>
        <v>0.5</v>
      </c>
      <c r="F36" s="46">
        <f>'F. Accesibilidad y uso'!F79</f>
        <v>0.35416666666666663</v>
      </c>
      <c r="G36" s="50">
        <f t="shared" si="4"/>
        <v>0.17708333333333331</v>
      </c>
      <c r="J36" s="37"/>
    </row>
    <row r="37" spans="1:10" ht="36" customHeight="1" thickBot="1">
      <c r="A37" s="40"/>
      <c r="B37" s="190"/>
      <c r="C37" s="51" t="s">
        <v>32</v>
      </c>
      <c r="D37" s="191" t="s">
        <v>42</v>
      </c>
      <c r="E37" s="192"/>
      <c r="F37" s="192"/>
      <c r="G37" s="52">
        <f>SUM(G35:G36)</f>
        <v>0.59375</v>
      </c>
      <c r="J37" s="37"/>
    </row>
    <row r="38" spans="1:10" ht="15" customHeight="1">
      <c r="A38" s="40"/>
      <c r="J38" s="37"/>
    </row>
    <row r="39" spans="1:10" ht="15" customHeight="1">
      <c r="A39" s="40"/>
      <c r="J39" s="37"/>
    </row>
    <row r="40" spans="1:10" ht="15" customHeight="1">
      <c r="A40" s="40"/>
      <c r="J40" s="37"/>
    </row>
    <row r="41" spans="1:10" ht="15" customHeight="1">
      <c r="A41" s="40"/>
      <c r="J41" s="37"/>
    </row>
    <row r="42" spans="1:10" ht="15" customHeight="1">
      <c r="A42" s="40"/>
      <c r="B42" s="85" t="s">
        <v>524</v>
      </c>
      <c r="C42" s="86"/>
      <c r="D42" s="86"/>
      <c r="E42" s="86"/>
      <c r="F42" s="86"/>
      <c r="G42" s="86"/>
      <c r="H42" s="86"/>
      <c r="I42" s="87"/>
      <c r="J42" s="37"/>
    </row>
    <row r="43" spans="1:10" ht="15" customHeight="1">
      <c r="A43" s="40"/>
      <c r="B43" s="89" t="s">
        <v>508</v>
      </c>
      <c r="C43" s="82"/>
      <c r="D43" s="82"/>
      <c r="E43" s="82"/>
      <c r="F43" s="82"/>
      <c r="G43" s="82"/>
      <c r="H43" s="82"/>
      <c r="I43" s="88"/>
      <c r="J43" s="37"/>
    </row>
    <row r="44" spans="1:10" ht="15" customHeight="1">
      <c r="A44" s="40"/>
      <c r="B44" s="89" t="s">
        <v>525</v>
      </c>
      <c r="C44" s="82"/>
      <c r="D44" s="82"/>
      <c r="E44" s="82"/>
      <c r="F44" s="82"/>
      <c r="G44" s="82"/>
      <c r="H44" s="82"/>
      <c r="I44" s="88"/>
      <c r="J44" s="37"/>
    </row>
    <row r="45" spans="1:10" ht="15" customHeight="1">
      <c r="A45" s="40"/>
      <c r="B45" s="90" t="s">
        <v>511</v>
      </c>
      <c r="C45" s="91"/>
      <c r="D45" s="92"/>
      <c r="E45" s="92"/>
      <c r="F45" s="92"/>
      <c r="G45" s="92"/>
      <c r="H45" s="92"/>
      <c r="I45" s="93"/>
      <c r="J45" s="37"/>
    </row>
    <row r="46" spans="1:10" ht="15" customHeight="1">
      <c r="A46" s="40"/>
      <c r="B46" s="84"/>
      <c r="C46" s="81"/>
      <c r="D46" s="79"/>
      <c r="E46" s="79"/>
      <c r="F46" s="79"/>
      <c r="G46" s="79"/>
      <c r="H46" s="79"/>
      <c r="I46" s="79"/>
      <c r="J46" s="37"/>
    </row>
    <row r="47" spans="1:10" ht="15" customHeight="1">
      <c r="A47" s="40"/>
      <c r="B47" s="84"/>
      <c r="C47" s="81"/>
      <c r="D47" s="79"/>
      <c r="E47" s="79"/>
      <c r="F47" s="79"/>
      <c r="G47" s="79"/>
      <c r="H47" s="79"/>
      <c r="I47" s="79"/>
      <c r="J47" s="37"/>
    </row>
    <row r="48" spans="1:10" ht="15" customHeight="1" thickBot="1">
      <c r="A48" s="42"/>
      <c r="B48" s="43"/>
      <c r="C48" s="43"/>
      <c r="D48" s="43"/>
      <c r="E48" s="43"/>
      <c r="F48" s="43"/>
      <c r="G48" s="43"/>
      <c r="H48" s="43"/>
      <c r="I48" s="43"/>
      <c r="J48" s="44"/>
    </row>
  </sheetData>
  <sheetProtection algorithmName="SHA-512" hashValue="TMyn+w9nYybLVHkYCh0qIxM6/ZNSs56HgcIu1ssdLuqtk9pd2ooQnNo+61F1wqn5nhSyFNJC9EFx3KtMPkKRXQ==" saltValue="JrX+G/trdwIDKXbA94R0HQ==" spinCount="100000" sheet="1" objects="1" scenarios="1"/>
  <mergeCells count="17">
    <mergeCell ref="B35:B37"/>
    <mergeCell ref="D16:F16"/>
    <mergeCell ref="D23:F23"/>
    <mergeCell ref="D37:F37"/>
    <mergeCell ref="A6:J6"/>
    <mergeCell ref="A7:J8"/>
    <mergeCell ref="B28:B31"/>
    <mergeCell ref="D31:F31"/>
    <mergeCell ref="A9:J9"/>
    <mergeCell ref="A10:J10"/>
    <mergeCell ref="B14:B16"/>
    <mergeCell ref="B21:B23"/>
    <mergeCell ref="A1:J1"/>
    <mergeCell ref="A2:J2"/>
    <mergeCell ref="A3:J3"/>
    <mergeCell ref="A4:J4"/>
    <mergeCell ref="A5:J5"/>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topLeftCell="C1" zoomScale="85" zoomScaleNormal="55" zoomScaleSheetLayoutView="85" workbookViewId="0">
      <selection activeCell="C10" sqref="A10:XFD37"/>
    </sheetView>
  </sheetViews>
  <sheetFormatPr baseColWidth="10" defaultColWidth="12.625" defaultRowHeight="15" customHeight="1"/>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c r="A1" s="210"/>
      <c r="B1" s="211"/>
      <c r="C1" s="211"/>
      <c r="D1" s="211"/>
      <c r="E1" s="211"/>
      <c r="F1" s="211"/>
      <c r="G1" s="211"/>
      <c r="H1" s="211"/>
      <c r="I1" s="211"/>
      <c r="J1" s="211"/>
      <c r="K1" s="211"/>
      <c r="L1" s="211"/>
      <c r="M1" s="212"/>
    </row>
    <row r="2" spans="1:13" s="33" customFormat="1" ht="14.25" customHeight="1">
      <c r="A2" s="172" t="s">
        <v>0</v>
      </c>
      <c r="B2" s="173"/>
      <c r="C2" s="173"/>
      <c r="D2" s="173"/>
      <c r="E2" s="173"/>
      <c r="F2" s="173"/>
      <c r="G2" s="173"/>
      <c r="H2" s="173"/>
      <c r="I2" s="173"/>
      <c r="J2" s="173"/>
      <c r="K2" s="173"/>
      <c r="L2" s="173"/>
      <c r="M2" s="177"/>
    </row>
    <row r="3" spans="1:13" s="33" customFormat="1" ht="17.45" customHeight="1">
      <c r="A3" s="172" t="s">
        <v>1</v>
      </c>
      <c r="B3" s="173"/>
      <c r="C3" s="173"/>
      <c r="D3" s="173"/>
      <c r="E3" s="173"/>
      <c r="F3" s="173"/>
      <c r="G3" s="173"/>
      <c r="H3" s="173"/>
      <c r="I3" s="173"/>
      <c r="J3" s="173"/>
      <c r="K3" s="173"/>
      <c r="L3" s="173"/>
      <c r="M3" s="177"/>
    </row>
    <row r="4" spans="1:13" s="33" customFormat="1" ht="17.45" customHeight="1">
      <c r="A4" s="172" t="s">
        <v>2</v>
      </c>
      <c r="B4" s="173"/>
      <c r="C4" s="173"/>
      <c r="D4" s="173"/>
      <c r="E4" s="173"/>
      <c r="F4" s="173"/>
      <c r="G4" s="173"/>
      <c r="H4" s="173"/>
      <c r="I4" s="173"/>
      <c r="J4" s="173"/>
      <c r="K4" s="173"/>
      <c r="L4" s="173"/>
      <c r="M4" s="177"/>
    </row>
    <row r="5" spans="1:13" s="33" customFormat="1" ht="14.25" customHeight="1">
      <c r="A5" s="172">
        <v>2024</v>
      </c>
      <c r="B5" s="173"/>
      <c r="C5" s="173"/>
      <c r="D5" s="173"/>
      <c r="E5" s="173"/>
      <c r="F5" s="173"/>
      <c r="G5" s="173"/>
      <c r="H5" s="173"/>
      <c r="I5" s="173"/>
      <c r="J5" s="173"/>
      <c r="K5" s="173"/>
      <c r="L5" s="173"/>
      <c r="M5" s="177"/>
    </row>
    <row r="6" spans="1:13" s="33" customFormat="1" ht="14.25" customHeight="1">
      <c r="A6" s="213"/>
      <c r="B6" s="173"/>
      <c r="C6" s="173"/>
      <c r="D6" s="173"/>
      <c r="E6" s="173"/>
      <c r="F6" s="173"/>
      <c r="G6" s="173"/>
      <c r="H6" s="173"/>
      <c r="I6" s="173"/>
      <c r="J6" s="173"/>
      <c r="K6" s="173"/>
      <c r="L6" s="173"/>
      <c r="M6" s="177"/>
    </row>
    <row r="7" spans="1:13" ht="14.25" customHeight="1">
      <c r="A7" s="160" t="s">
        <v>11</v>
      </c>
      <c r="B7" s="161"/>
      <c r="C7" s="161"/>
      <c r="D7" s="161"/>
      <c r="E7" s="161"/>
      <c r="F7" s="161"/>
      <c r="G7" s="161"/>
      <c r="H7" s="161"/>
      <c r="I7" s="161"/>
      <c r="J7" s="161"/>
      <c r="K7" s="161"/>
      <c r="L7" s="161"/>
      <c r="M7" s="162"/>
    </row>
    <row r="8" spans="1:13" ht="14.25" customHeight="1" thickBot="1">
      <c r="A8" s="193"/>
      <c r="B8" s="158"/>
      <c r="C8" s="158"/>
      <c r="D8" s="158"/>
      <c r="E8" s="158"/>
      <c r="F8" s="158"/>
      <c r="G8" s="158"/>
      <c r="H8" s="158"/>
      <c r="I8" s="158"/>
      <c r="J8" s="158"/>
      <c r="K8" s="158"/>
      <c r="L8" s="158"/>
      <c r="M8" s="159"/>
    </row>
    <row r="9" spans="1:13" ht="39.75" customHeight="1" thickBot="1">
      <c r="A9" s="204" t="s">
        <v>499</v>
      </c>
      <c r="B9" s="205"/>
      <c r="C9" s="205"/>
      <c r="D9" s="205"/>
      <c r="E9" s="205"/>
      <c r="F9" s="205"/>
      <c r="G9" s="205"/>
      <c r="H9" s="205"/>
      <c r="I9" s="205"/>
      <c r="J9" s="205"/>
      <c r="K9" s="205"/>
      <c r="L9" s="205"/>
      <c r="M9" s="206"/>
    </row>
    <row r="10" spans="1:13" ht="14.25" customHeight="1">
      <c r="A10" s="40"/>
      <c r="B10" s="94"/>
      <c r="C10" s="94"/>
      <c r="D10" s="95"/>
      <c r="E10" s="95"/>
      <c r="F10" s="95"/>
      <c r="G10" s="95"/>
      <c r="H10" s="95"/>
      <c r="I10" s="95"/>
      <c r="J10" s="95"/>
      <c r="K10" s="95"/>
      <c r="M10" s="37"/>
    </row>
    <row r="11" spans="1:13" ht="14.25" hidden="1" customHeight="1">
      <c r="A11" s="40"/>
      <c r="B11" s="8" t="s">
        <v>43</v>
      </c>
      <c r="C11" s="9" t="s">
        <v>44</v>
      </c>
      <c r="D11" s="8" t="s">
        <v>45</v>
      </c>
      <c r="E11" s="9" t="s">
        <v>46</v>
      </c>
      <c r="F11" s="9" t="s">
        <v>47</v>
      </c>
      <c r="G11" s="9" t="s">
        <v>48</v>
      </c>
      <c r="H11" s="9" t="s">
        <v>49</v>
      </c>
      <c r="I11" s="9" t="s">
        <v>50</v>
      </c>
      <c r="J11" s="9" t="s">
        <v>51</v>
      </c>
      <c r="K11" s="9" t="s">
        <v>52</v>
      </c>
      <c r="M11" s="37"/>
    </row>
    <row r="12" spans="1:13" ht="14.25" hidden="1" customHeight="1">
      <c r="A12" s="40"/>
      <c r="B12" s="129">
        <v>6</v>
      </c>
      <c r="C12" s="130" t="s">
        <v>53</v>
      </c>
      <c r="D12" s="131" t="s">
        <v>54</v>
      </c>
      <c r="E12" s="132">
        <v>6</v>
      </c>
      <c r="F12" s="133" t="s">
        <v>30</v>
      </c>
      <c r="G12" s="133" t="s">
        <v>55</v>
      </c>
      <c r="H12" s="133" t="s">
        <v>56</v>
      </c>
      <c r="I12" s="134">
        <v>1</v>
      </c>
      <c r="J12" s="134">
        <v>0.25</v>
      </c>
      <c r="K12" s="134">
        <v>0.25</v>
      </c>
      <c r="M12" s="37"/>
    </row>
    <row r="13" spans="1:13" ht="14.25" hidden="1" customHeight="1">
      <c r="A13" s="40"/>
      <c r="B13" s="129">
        <v>7</v>
      </c>
      <c r="C13" s="130" t="s">
        <v>57</v>
      </c>
      <c r="D13" s="131" t="s">
        <v>54</v>
      </c>
      <c r="E13" s="132">
        <v>8</v>
      </c>
      <c r="F13" s="133" t="s">
        <v>30</v>
      </c>
      <c r="G13" s="133" t="s">
        <v>55</v>
      </c>
      <c r="H13" s="133" t="s">
        <v>56</v>
      </c>
      <c r="I13" s="134">
        <v>1</v>
      </c>
      <c r="J13" s="134">
        <v>0.25</v>
      </c>
      <c r="K13" s="134">
        <v>0.25</v>
      </c>
      <c r="M13" s="37"/>
    </row>
    <row r="14" spans="1:13" ht="14.25" hidden="1" customHeight="1">
      <c r="A14" s="40"/>
      <c r="B14" s="135" t="s">
        <v>313</v>
      </c>
      <c r="C14" s="130" t="s">
        <v>58</v>
      </c>
      <c r="D14" s="131" t="s">
        <v>184</v>
      </c>
      <c r="E14" s="132">
        <v>38</v>
      </c>
      <c r="F14" s="133" t="s">
        <v>30</v>
      </c>
      <c r="G14" s="133" t="s">
        <v>55</v>
      </c>
      <c r="H14" s="133" t="s">
        <v>56</v>
      </c>
      <c r="I14" s="134">
        <v>0.25</v>
      </c>
      <c r="J14" s="134">
        <v>0.25</v>
      </c>
      <c r="K14" s="134">
        <v>6.25E-2</v>
      </c>
      <c r="M14" s="37"/>
    </row>
    <row r="15" spans="1:13" ht="14.25" hidden="1" customHeight="1">
      <c r="A15" s="40"/>
      <c r="B15" s="135" t="s">
        <v>314</v>
      </c>
      <c r="C15" s="130" t="s">
        <v>59</v>
      </c>
      <c r="D15" s="131" t="s">
        <v>184</v>
      </c>
      <c r="E15" s="132">
        <v>40</v>
      </c>
      <c r="F15" s="133" t="s">
        <v>30</v>
      </c>
      <c r="G15" s="133" t="s">
        <v>55</v>
      </c>
      <c r="H15" s="133" t="s">
        <v>56</v>
      </c>
      <c r="I15" s="134">
        <v>0.25</v>
      </c>
      <c r="J15" s="134">
        <v>0.25</v>
      </c>
      <c r="K15" s="134">
        <v>6.25E-2</v>
      </c>
      <c r="M15" s="37"/>
    </row>
    <row r="16" spans="1:13" ht="14.25" hidden="1" customHeight="1">
      <c r="A16" s="40"/>
      <c r="B16" s="135" t="s">
        <v>315</v>
      </c>
      <c r="C16" s="130" t="s">
        <v>60</v>
      </c>
      <c r="D16" s="131" t="s">
        <v>184</v>
      </c>
      <c r="E16" s="132">
        <v>42</v>
      </c>
      <c r="F16" s="133" t="s">
        <v>30</v>
      </c>
      <c r="G16" s="133" t="s">
        <v>55</v>
      </c>
      <c r="H16" s="133" t="s">
        <v>56</v>
      </c>
      <c r="I16" s="134">
        <v>0.25</v>
      </c>
      <c r="J16" s="134">
        <v>0.25</v>
      </c>
      <c r="K16" s="134">
        <v>6.25E-2</v>
      </c>
      <c r="M16" s="37"/>
    </row>
    <row r="17" spans="1:13" ht="14.25" hidden="1" customHeight="1">
      <c r="A17" s="40"/>
      <c r="B17" s="135" t="s">
        <v>316</v>
      </c>
      <c r="C17" s="130" t="s">
        <v>61</v>
      </c>
      <c r="D17" s="131" t="s">
        <v>184</v>
      </c>
      <c r="E17" s="132">
        <v>44</v>
      </c>
      <c r="F17" s="133" t="s">
        <v>30</v>
      </c>
      <c r="G17" s="133" t="s">
        <v>55</v>
      </c>
      <c r="H17" s="133" t="s">
        <v>56</v>
      </c>
      <c r="I17" s="134">
        <v>0.25</v>
      </c>
      <c r="J17" s="134">
        <v>0.25</v>
      </c>
      <c r="K17" s="134">
        <v>6.25E-2</v>
      </c>
      <c r="M17" s="37"/>
    </row>
    <row r="18" spans="1:13" ht="14.25" hidden="1" customHeight="1">
      <c r="A18" s="40"/>
      <c r="B18" s="135" t="s">
        <v>317</v>
      </c>
      <c r="C18" s="130" t="s">
        <v>62</v>
      </c>
      <c r="D18" s="131"/>
      <c r="E18" s="132">
        <v>46</v>
      </c>
      <c r="F18" s="133" t="s">
        <v>30</v>
      </c>
      <c r="G18" s="133" t="s">
        <v>55</v>
      </c>
      <c r="H18" s="133" t="s">
        <v>56</v>
      </c>
      <c r="I18" s="134" t="s">
        <v>259</v>
      </c>
      <c r="J18" s="134">
        <v>0.25</v>
      </c>
      <c r="K18" s="134" t="e">
        <v>#VALUE!</v>
      </c>
      <c r="M18" s="37"/>
    </row>
    <row r="19" spans="1:13" ht="14.25" hidden="1" customHeight="1">
      <c r="A19" s="40"/>
      <c r="B19" s="135" t="s">
        <v>318</v>
      </c>
      <c r="C19" s="130" t="s">
        <v>319</v>
      </c>
      <c r="D19" s="131" t="s">
        <v>184</v>
      </c>
      <c r="E19" s="132">
        <v>47</v>
      </c>
      <c r="F19" s="133" t="s">
        <v>30</v>
      </c>
      <c r="G19" s="133" t="s">
        <v>55</v>
      </c>
      <c r="H19" s="133" t="s">
        <v>56</v>
      </c>
      <c r="I19" s="134">
        <v>0.25</v>
      </c>
      <c r="J19" s="134">
        <v>0.25</v>
      </c>
      <c r="K19" s="134">
        <v>6.25E-2</v>
      </c>
      <c r="M19" s="37"/>
    </row>
    <row r="20" spans="1:13" ht="14.25" hidden="1" customHeight="1">
      <c r="A20" s="40"/>
      <c r="B20" s="135" t="s">
        <v>320</v>
      </c>
      <c r="C20" s="130" t="s">
        <v>321</v>
      </c>
      <c r="D20" s="131" t="s">
        <v>184</v>
      </c>
      <c r="E20" s="132">
        <v>49</v>
      </c>
      <c r="F20" s="133" t="s">
        <v>30</v>
      </c>
      <c r="G20" s="133" t="s">
        <v>55</v>
      </c>
      <c r="H20" s="133" t="s">
        <v>56</v>
      </c>
      <c r="I20" s="134">
        <v>0.25</v>
      </c>
      <c r="J20" s="134">
        <v>0.25</v>
      </c>
      <c r="K20" s="134">
        <v>6.25E-2</v>
      </c>
      <c r="M20" s="37"/>
    </row>
    <row r="21" spans="1:13" ht="14.25" hidden="1" customHeight="1">
      <c r="A21" s="40"/>
      <c r="B21" s="135" t="s">
        <v>322</v>
      </c>
      <c r="C21" s="130" t="s">
        <v>323</v>
      </c>
      <c r="D21" s="131" t="s">
        <v>184</v>
      </c>
      <c r="E21" s="132">
        <v>51</v>
      </c>
      <c r="F21" s="133" t="s">
        <v>30</v>
      </c>
      <c r="G21" s="133" t="s">
        <v>55</v>
      </c>
      <c r="H21" s="133" t="s">
        <v>56</v>
      </c>
      <c r="I21" s="134">
        <v>0.25</v>
      </c>
      <c r="J21" s="134">
        <v>0.25</v>
      </c>
      <c r="K21" s="134">
        <v>6.25E-2</v>
      </c>
      <c r="M21" s="37"/>
    </row>
    <row r="22" spans="1:13" ht="13.9" hidden="1" customHeight="1">
      <c r="A22" s="40"/>
      <c r="B22" s="135" t="s">
        <v>324</v>
      </c>
      <c r="C22" s="130" t="s">
        <v>325</v>
      </c>
      <c r="D22" s="131" t="s">
        <v>184</v>
      </c>
      <c r="E22" s="132">
        <v>53</v>
      </c>
      <c r="F22" s="133" t="s">
        <v>30</v>
      </c>
      <c r="G22" s="133" t="s">
        <v>55</v>
      </c>
      <c r="H22" s="133" t="s">
        <v>56</v>
      </c>
      <c r="I22" s="134">
        <v>0.25</v>
      </c>
      <c r="J22" s="134">
        <v>0.25</v>
      </c>
      <c r="K22" s="134">
        <v>6.25E-2</v>
      </c>
      <c r="M22" s="37"/>
    </row>
    <row r="23" spans="1:13" ht="13.9" hidden="1" customHeight="1">
      <c r="A23" s="40"/>
      <c r="B23" s="135" t="s">
        <v>326</v>
      </c>
      <c r="C23" s="130" t="s">
        <v>62</v>
      </c>
      <c r="D23" s="131"/>
      <c r="E23" s="132">
        <v>55</v>
      </c>
      <c r="F23" s="133" t="s">
        <v>30</v>
      </c>
      <c r="G23" s="133" t="s">
        <v>55</v>
      </c>
      <c r="H23" s="133" t="s">
        <v>56</v>
      </c>
      <c r="I23" s="134" t="s">
        <v>259</v>
      </c>
      <c r="J23" s="134">
        <v>0.25</v>
      </c>
      <c r="K23" s="134" t="e">
        <v>#VALUE!</v>
      </c>
      <c r="M23" s="37"/>
    </row>
    <row r="24" spans="1:13" ht="14.25" hidden="1" customHeight="1">
      <c r="A24" s="40"/>
      <c r="B24" s="135" t="s">
        <v>327</v>
      </c>
      <c r="C24" s="130" t="s">
        <v>63</v>
      </c>
      <c r="D24" s="131" t="s">
        <v>184</v>
      </c>
      <c r="E24" s="132">
        <v>56</v>
      </c>
      <c r="F24" s="133" t="s">
        <v>30</v>
      </c>
      <c r="G24" s="133" t="s">
        <v>31</v>
      </c>
      <c r="H24" s="133" t="s">
        <v>56</v>
      </c>
      <c r="I24" s="134">
        <v>1</v>
      </c>
      <c r="J24" s="136">
        <v>0.33333333333333331</v>
      </c>
      <c r="K24" s="134">
        <f>+I24*J24</f>
        <v>0.33333333333333331</v>
      </c>
      <c r="M24" s="37"/>
    </row>
    <row r="25" spans="1:13" ht="14.25" hidden="1" customHeight="1">
      <c r="A25" s="40"/>
      <c r="B25" s="135" t="s">
        <v>328</v>
      </c>
      <c r="C25" s="130" t="s">
        <v>329</v>
      </c>
      <c r="D25" s="131"/>
      <c r="E25" s="132">
        <v>58</v>
      </c>
      <c r="F25" s="133" t="s">
        <v>30</v>
      </c>
      <c r="G25" s="133" t="s">
        <v>31</v>
      </c>
      <c r="H25" s="133" t="s">
        <v>56</v>
      </c>
      <c r="I25" s="134" t="s">
        <v>259</v>
      </c>
      <c r="J25" s="136">
        <v>0.33333333333333331</v>
      </c>
      <c r="K25" s="134" t="e">
        <v>#VALUE!</v>
      </c>
      <c r="M25" s="37"/>
    </row>
    <row r="26" spans="1:13" ht="14.25" hidden="1" customHeight="1">
      <c r="A26" s="40"/>
      <c r="B26" s="135" t="s">
        <v>330</v>
      </c>
      <c r="C26" s="130" t="s">
        <v>331</v>
      </c>
      <c r="D26" s="131"/>
      <c r="E26" s="132">
        <v>60</v>
      </c>
      <c r="F26" s="133" t="s">
        <v>30</v>
      </c>
      <c r="G26" s="133" t="s">
        <v>31</v>
      </c>
      <c r="H26" s="133" t="s">
        <v>56</v>
      </c>
      <c r="I26" s="134" t="s">
        <v>259</v>
      </c>
      <c r="J26" s="134">
        <v>0.33333333333333331</v>
      </c>
      <c r="K26" s="134" t="e">
        <v>#VALUE!</v>
      </c>
      <c r="M26" s="37"/>
    </row>
    <row r="27" spans="1:13" ht="14.25" hidden="1" customHeight="1">
      <c r="A27" s="40"/>
      <c r="B27" s="135" t="s">
        <v>332</v>
      </c>
      <c r="C27" s="130" t="s">
        <v>333</v>
      </c>
      <c r="D27" s="131"/>
      <c r="E27" s="132">
        <v>62</v>
      </c>
      <c r="F27" s="133" t="s">
        <v>30</v>
      </c>
      <c r="G27" s="133" t="s">
        <v>31</v>
      </c>
      <c r="H27" s="133" t="s">
        <v>56</v>
      </c>
      <c r="I27" s="134">
        <v>0</v>
      </c>
      <c r="J27" s="134">
        <v>0.33</v>
      </c>
      <c r="K27" s="134">
        <v>0</v>
      </c>
      <c r="M27" s="37"/>
    </row>
    <row r="28" spans="1:13" ht="14.25" hidden="1" customHeight="1">
      <c r="A28" s="40"/>
      <c r="B28" s="135" t="s">
        <v>334</v>
      </c>
      <c r="C28" s="130" t="s">
        <v>64</v>
      </c>
      <c r="D28" s="131" t="s">
        <v>184</v>
      </c>
      <c r="E28" s="132">
        <v>64</v>
      </c>
      <c r="F28" s="133" t="s">
        <v>30</v>
      </c>
      <c r="G28" s="133" t="s">
        <v>31</v>
      </c>
      <c r="H28" s="133" t="s">
        <v>56</v>
      </c>
      <c r="I28" s="134">
        <v>0.25</v>
      </c>
      <c r="J28" s="134">
        <v>0.33</v>
      </c>
      <c r="K28" s="134">
        <v>6.6000000000000003E-2</v>
      </c>
      <c r="M28" s="37"/>
    </row>
    <row r="29" spans="1:13" ht="13.9" hidden="1" customHeight="1">
      <c r="A29" s="40"/>
      <c r="B29" s="135" t="s">
        <v>311</v>
      </c>
      <c r="C29" s="130" t="s">
        <v>312</v>
      </c>
      <c r="D29" s="131" t="s">
        <v>184</v>
      </c>
      <c r="E29" s="132">
        <v>67</v>
      </c>
      <c r="F29" s="133" t="s">
        <v>30</v>
      </c>
      <c r="G29" s="133" t="s">
        <v>31</v>
      </c>
      <c r="H29" s="133" t="s">
        <v>56</v>
      </c>
      <c r="I29" s="134">
        <v>0.25</v>
      </c>
      <c r="J29" s="134">
        <v>0.33</v>
      </c>
      <c r="K29" s="134">
        <v>6.6000000000000003E-2</v>
      </c>
      <c r="M29" s="37"/>
    </row>
    <row r="30" spans="1:13" ht="14.25" hidden="1" customHeight="1">
      <c r="A30" s="40"/>
      <c r="B30" s="135" t="s">
        <v>335</v>
      </c>
      <c r="C30" s="130" t="s">
        <v>65</v>
      </c>
      <c r="D30" s="131" t="s">
        <v>184</v>
      </c>
      <c r="E30" s="132">
        <v>70</v>
      </c>
      <c r="F30" s="133" t="s">
        <v>30</v>
      </c>
      <c r="G30" s="133" t="s">
        <v>31</v>
      </c>
      <c r="H30" s="133" t="s">
        <v>56</v>
      </c>
      <c r="I30" s="134">
        <v>0.25</v>
      </c>
      <c r="J30" s="134">
        <v>0.33</v>
      </c>
      <c r="K30" s="134">
        <v>6.6000000000000003E-2</v>
      </c>
      <c r="M30" s="37"/>
    </row>
    <row r="31" spans="1:13" ht="14.25" hidden="1" customHeight="1">
      <c r="A31" s="40"/>
      <c r="B31" s="135" t="s">
        <v>336</v>
      </c>
      <c r="C31" s="130" t="s">
        <v>66</v>
      </c>
      <c r="D31" s="131" t="s">
        <v>184</v>
      </c>
      <c r="E31" s="132">
        <v>73</v>
      </c>
      <c r="F31" s="133" t="s">
        <v>30</v>
      </c>
      <c r="G31" s="133" t="s">
        <v>31</v>
      </c>
      <c r="H31" s="133" t="s">
        <v>56</v>
      </c>
      <c r="I31" s="134">
        <v>0.25</v>
      </c>
      <c r="J31" s="134">
        <v>0.33</v>
      </c>
      <c r="K31" s="134">
        <v>6.6000000000000003E-2</v>
      </c>
      <c r="M31" s="37"/>
    </row>
    <row r="32" spans="1:13" ht="14.25" hidden="1" customHeight="1">
      <c r="A32" s="40"/>
      <c r="B32" s="135" t="s">
        <v>337</v>
      </c>
      <c r="C32" s="130" t="s">
        <v>338</v>
      </c>
      <c r="D32" s="131"/>
      <c r="E32" s="132">
        <v>76</v>
      </c>
      <c r="F32" s="133" t="s">
        <v>30</v>
      </c>
      <c r="G32" s="133" t="s">
        <v>31</v>
      </c>
      <c r="H32" s="133" t="s">
        <v>56</v>
      </c>
      <c r="I32" s="134" t="s">
        <v>259</v>
      </c>
      <c r="J32" s="134">
        <v>0.33</v>
      </c>
      <c r="K32" s="134" t="e">
        <v>#VALUE!</v>
      </c>
      <c r="M32" s="37"/>
    </row>
    <row r="33" spans="1:13" ht="13.9" hidden="1" customHeight="1">
      <c r="A33" s="40"/>
      <c r="B33" s="135" t="s">
        <v>339</v>
      </c>
      <c r="C33" s="130" t="s">
        <v>340</v>
      </c>
      <c r="D33" s="131"/>
      <c r="E33" s="132">
        <v>79</v>
      </c>
      <c r="F33" s="133" t="s">
        <v>30</v>
      </c>
      <c r="G33" s="133" t="s">
        <v>31</v>
      </c>
      <c r="H33" s="133" t="s">
        <v>56</v>
      </c>
      <c r="I33" s="134" t="s">
        <v>259</v>
      </c>
      <c r="J33" s="134">
        <v>0.33</v>
      </c>
      <c r="K33" s="134">
        <v>0</v>
      </c>
      <c r="M33" s="37"/>
    </row>
    <row r="34" spans="1:13" ht="14.25" hidden="1" customHeight="1">
      <c r="A34" s="40"/>
      <c r="B34" s="135" t="s">
        <v>341</v>
      </c>
      <c r="C34" s="130" t="s">
        <v>67</v>
      </c>
      <c r="D34" s="131" t="s">
        <v>184</v>
      </c>
      <c r="E34" s="132">
        <v>80</v>
      </c>
      <c r="F34" s="133" t="s">
        <v>30</v>
      </c>
      <c r="G34" s="133" t="s">
        <v>31</v>
      </c>
      <c r="H34" s="133" t="s">
        <v>56</v>
      </c>
      <c r="I34" s="134">
        <v>1</v>
      </c>
      <c r="J34" s="134">
        <v>0.33</v>
      </c>
      <c r="K34" s="134">
        <v>0.33</v>
      </c>
      <c r="M34" s="37"/>
    </row>
    <row r="35" spans="1:13" ht="14.25" hidden="1" customHeight="1">
      <c r="A35" s="40"/>
      <c r="B35" s="135" t="s">
        <v>342</v>
      </c>
      <c r="C35" s="130" t="s">
        <v>343</v>
      </c>
      <c r="E35" s="132">
        <v>82</v>
      </c>
      <c r="F35" s="133" t="s">
        <v>30</v>
      </c>
      <c r="G35" s="133" t="s">
        <v>31</v>
      </c>
      <c r="H35" s="133" t="s">
        <v>56</v>
      </c>
      <c r="I35" s="134" t="s">
        <v>259</v>
      </c>
      <c r="J35" s="134">
        <v>0.33</v>
      </c>
      <c r="K35" s="134" t="e">
        <v>#VALUE!</v>
      </c>
      <c r="M35" s="37"/>
    </row>
    <row r="36" spans="1:13" ht="14.25" hidden="1" customHeight="1">
      <c r="A36" s="40"/>
      <c r="B36" s="135" t="s">
        <v>344</v>
      </c>
      <c r="C36" s="130" t="s">
        <v>345</v>
      </c>
      <c r="D36" s="131"/>
      <c r="E36" s="132">
        <v>84</v>
      </c>
      <c r="F36" s="133" t="s">
        <v>30</v>
      </c>
      <c r="G36" s="133" t="s">
        <v>31</v>
      </c>
      <c r="H36" s="133" t="s">
        <v>56</v>
      </c>
      <c r="I36" s="134" t="s">
        <v>259</v>
      </c>
      <c r="J36" s="134">
        <v>0.33</v>
      </c>
      <c r="K36" s="134" t="e">
        <v>#VALUE!</v>
      </c>
      <c r="M36" s="37"/>
    </row>
    <row r="37" spans="1:13" ht="28.5" customHeight="1">
      <c r="A37" s="40"/>
      <c r="B37" s="6" t="s">
        <v>498</v>
      </c>
      <c r="C37" s="11"/>
      <c r="D37" s="12"/>
      <c r="E37" s="13"/>
      <c r="F37" s="12"/>
      <c r="G37" s="12"/>
      <c r="H37" s="12"/>
      <c r="I37" s="12"/>
      <c r="J37" s="14"/>
      <c r="K37" s="14"/>
      <c r="M37" s="37"/>
    </row>
    <row r="38" spans="1:13" ht="14.25" customHeight="1">
      <c r="A38" s="40"/>
      <c r="M38" s="37"/>
    </row>
    <row r="39" spans="1:13" ht="14.25" customHeight="1" thickBot="1">
      <c r="A39" s="40"/>
      <c r="M39" s="37"/>
    </row>
    <row r="40" spans="1:13" ht="33" customHeight="1" thickBot="1">
      <c r="A40" s="40"/>
      <c r="C40" s="15" t="s">
        <v>531</v>
      </c>
      <c r="D40" s="16" t="s">
        <v>512</v>
      </c>
      <c r="E40" s="17" t="s">
        <v>68</v>
      </c>
      <c r="F40" s="18" t="s">
        <v>530</v>
      </c>
      <c r="M40" s="37"/>
    </row>
    <row r="41" spans="1:13" ht="27.75" customHeight="1">
      <c r="A41" s="40"/>
      <c r="C41" s="28" t="s">
        <v>69</v>
      </c>
      <c r="D41" s="29">
        <f>I12</f>
        <v>1</v>
      </c>
      <c r="E41" s="29">
        <v>0.25</v>
      </c>
      <c r="F41" s="30">
        <f>E41*D41</f>
        <v>0.25</v>
      </c>
      <c r="M41" s="37"/>
    </row>
    <row r="42" spans="1:13" ht="27.75" customHeight="1">
      <c r="A42" s="40"/>
      <c r="C42" s="19" t="s">
        <v>70</v>
      </c>
      <c r="D42" s="20">
        <f>I13</f>
        <v>1</v>
      </c>
      <c r="E42" s="20">
        <v>0.25</v>
      </c>
      <c r="F42" s="21">
        <f t="shared" ref="F42:F44" si="0">E42*D42</f>
        <v>0.25</v>
      </c>
      <c r="M42" s="37"/>
    </row>
    <row r="43" spans="1:13" ht="27.75" customHeight="1">
      <c r="A43" s="40"/>
      <c r="C43" s="19" t="s">
        <v>71</v>
      </c>
      <c r="D43" s="20">
        <f>SUM(I14:I18)</f>
        <v>1</v>
      </c>
      <c r="E43" s="20">
        <v>0.25</v>
      </c>
      <c r="F43" s="21">
        <f t="shared" si="0"/>
        <v>0.25</v>
      </c>
      <c r="M43" s="37"/>
    </row>
    <row r="44" spans="1:13" ht="27.75" customHeight="1" thickBot="1">
      <c r="A44" s="40"/>
      <c r="C44" s="22" t="s">
        <v>72</v>
      </c>
      <c r="D44" s="23">
        <f>SUM(I19:I23)</f>
        <v>1</v>
      </c>
      <c r="E44" s="23">
        <v>0.25</v>
      </c>
      <c r="F44" s="24">
        <f t="shared" si="0"/>
        <v>0.25</v>
      </c>
      <c r="M44" s="37"/>
    </row>
    <row r="45" spans="1:13" ht="25.5" customHeight="1" thickBot="1">
      <c r="A45" s="40"/>
      <c r="C45" s="207" t="s">
        <v>73</v>
      </c>
      <c r="D45" s="208"/>
      <c r="E45" s="209"/>
      <c r="F45" s="25">
        <f>SUM(F41:F44)</f>
        <v>1</v>
      </c>
      <c r="M45" s="37"/>
    </row>
    <row r="46" spans="1:13" ht="25.5" customHeight="1">
      <c r="A46" s="40"/>
      <c r="M46" s="37"/>
    </row>
    <row r="47" spans="1:13" ht="25.5" customHeight="1" thickBot="1">
      <c r="A47" s="40"/>
      <c r="M47" s="37"/>
    </row>
    <row r="48" spans="1:13" ht="30.75" customHeight="1" thickBot="1">
      <c r="A48" s="40"/>
      <c r="C48" s="26" t="s">
        <v>74</v>
      </c>
      <c r="D48" s="26" t="s">
        <v>512</v>
      </c>
      <c r="E48" s="26" t="s">
        <v>68</v>
      </c>
      <c r="F48" s="27" t="s">
        <v>532</v>
      </c>
      <c r="M48" s="37"/>
    </row>
    <row r="49" spans="1:13" ht="26.25" customHeight="1">
      <c r="A49" s="40"/>
      <c r="C49" s="28" t="s">
        <v>75</v>
      </c>
      <c r="D49" s="29">
        <f>SUM(I24:I27)</f>
        <v>1</v>
      </c>
      <c r="E49" s="29">
        <f t="shared" ref="E49:E51" si="1">1/3</f>
        <v>0.33333333333333331</v>
      </c>
      <c r="F49" s="30">
        <f t="shared" ref="F49:F51" si="2">E49*D49</f>
        <v>0.33333333333333331</v>
      </c>
      <c r="M49" s="37"/>
    </row>
    <row r="50" spans="1:13" ht="30">
      <c r="A50" s="40"/>
      <c r="C50" s="28" t="s">
        <v>76</v>
      </c>
      <c r="D50" s="29">
        <f>SUM(I28:I33)</f>
        <v>1</v>
      </c>
      <c r="E50" s="29">
        <f t="shared" si="1"/>
        <v>0.33333333333333331</v>
      </c>
      <c r="F50" s="30">
        <f t="shared" si="2"/>
        <v>0.33333333333333331</v>
      </c>
      <c r="M50" s="37"/>
    </row>
    <row r="51" spans="1:13" ht="30.75" thickBot="1">
      <c r="A51" s="40"/>
      <c r="C51" s="28" t="s">
        <v>77</v>
      </c>
      <c r="D51" s="29">
        <f>SUM(I34:I36)</f>
        <v>1</v>
      </c>
      <c r="E51" s="29">
        <f t="shared" si="1"/>
        <v>0.33333333333333331</v>
      </c>
      <c r="F51" s="30">
        <f t="shared" si="2"/>
        <v>0.33333333333333331</v>
      </c>
      <c r="M51" s="37"/>
    </row>
    <row r="52" spans="1:13" ht="26.25" customHeight="1" thickBot="1">
      <c r="A52" s="40"/>
      <c r="C52" s="201" t="s">
        <v>73</v>
      </c>
      <c r="D52" s="202"/>
      <c r="E52" s="203"/>
      <c r="F52" s="31">
        <f>SUM(F49:F51)</f>
        <v>1</v>
      </c>
      <c r="M52" s="37"/>
    </row>
    <row r="53" spans="1:13" ht="14.25" customHeight="1" thickBot="1">
      <c r="A53" s="40"/>
      <c r="M53" s="37"/>
    </row>
    <row r="54" spans="1:13" ht="27.75" customHeight="1" thickBot="1">
      <c r="A54" s="40"/>
      <c r="C54" s="198" t="s">
        <v>78</v>
      </c>
      <c r="D54" s="199"/>
      <c r="E54" s="200"/>
      <c r="F54" s="32">
        <f>(F45*50%)+(F52*50%)</f>
        <v>1</v>
      </c>
      <c r="M54" s="37"/>
    </row>
    <row r="55" spans="1:13" ht="14.25" customHeight="1">
      <c r="A55" s="40"/>
      <c r="M55" s="37"/>
    </row>
    <row r="56" spans="1:13" ht="14.25" customHeight="1">
      <c r="A56" s="40"/>
      <c r="M56" s="37"/>
    </row>
    <row r="57" spans="1:13" ht="14.25" customHeight="1">
      <c r="A57" s="40"/>
      <c r="M57" s="37"/>
    </row>
    <row r="58" spans="1:13" ht="14.25" customHeight="1">
      <c r="A58" s="40"/>
      <c r="M58" s="37"/>
    </row>
    <row r="59" spans="1:13" ht="14.25" customHeight="1">
      <c r="A59" s="40"/>
      <c r="M59" s="37"/>
    </row>
    <row r="60" spans="1:13" ht="14.25" customHeight="1">
      <c r="A60" s="40"/>
      <c r="M60" s="37"/>
    </row>
    <row r="61" spans="1:13" ht="14.25" customHeight="1">
      <c r="A61" s="40"/>
      <c r="M61" s="37"/>
    </row>
    <row r="62" spans="1:13" ht="14.25" customHeight="1">
      <c r="A62" s="40"/>
      <c r="M62" s="37"/>
    </row>
    <row r="63" spans="1:13" ht="14.25" customHeight="1">
      <c r="A63" s="40"/>
      <c r="M63" s="37"/>
    </row>
    <row r="64" spans="1:13" s="12" customFormat="1" ht="17.25" customHeight="1">
      <c r="A64" s="68"/>
      <c r="C64" s="96" t="s">
        <v>524</v>
      </c>
      <c r="D64" s="97"/>
      <c r="E64" s="97"/>
      <c r="F64" s="97"/>
      <c r="G64" s="97"/>
      <c r="H64" s="97"/>
      <c r="I64" s="97"/>
      <c r="J64" s="98"/>
      <c r="M64" s="99"/>
    </row>
    <row r="65" spans="1:13" s="12" customFormat="1" ht="17.25" customHeight="1">
      <c r="A65" s="68"/>
      <c r="C65" s="89" t="s">
        <v>508</v>
      </c>
      <c r="D65" s="82"/>
      <c r="E65" s="82"/>
      <c r="F65" s="82"/>
      <c r="G65" s="82"/>
      <c r="H65" s="82"/>
      <c r="I65" s="82"/>
      <c r="J65" s="88"/>
      <c r="M65" s="99"/>
    </row>
    <row r="66" spans="1:13" s="12" customFormat="1" ht="17.25" customHeight="1">
      <c r="A66" s="68"/>
      <c r="C66" s="89" t="s">
        <v>525</v>
      </c>
      <c r="D66" s="82"/>
      <c r="E66" s="82"/>
      <c r="F66" s="82"/>
      <c r="G66" s="82"/>
      <c r="H66" s="82"/>
      <c r="I66" s="82"/>
      <c r="J66" s="88"/>
      <c r="M66" s="99"/>
    </row>
    <row r="67" spans="1:13" s="12" customFormat="1" ht="17.25" customHeight="1">
      <c r="A67" s="68"/>
      <c r="C67" s="100" t="s">
        <v>511</v>
      </c>
      <c r="D67" s="91"/>
      <c r="E67" s="91"/>
      <c r="F67" s="91"/>
      <c r="G67" s="91"/>
      <c r="H67" s="91"/>
      <c r="I67" s="91"/>
      <c r="J67" s="101"/>
      <c r="M67" s="99"/>
    </row>
    <row r="68" spans="1:13" ht="14.25" customHeight="1">
      <c r="A68" s="40"/>
      <c r="M68" s="37"/>
    </row>
    <row r="69" spans="1:13" ht="14.25" customHeight="1">
      <c r="A69" s="40"/>
      <c r="M69" s="37"/>
    </row>
    <row r="70" spans="1:13" ht="14.25" customHeight="1">
      <c r="A70" s="40"/>
      <c r="M70" s="37"/>
    </row>
    <row r="71" spans="1:13" ht="14.25" customHeight="1" thickBot="1">
      <c r="A71" s="42"/>
      <c r="B71" s="43"/>
      <c r="C71" s="43"/>
      <c r="D71" s="43"/>
      <c r="E71" s="43"/>
      <c r="F71" s="43"/>
      <c r="G71" s="43"/>
      <c r="H71" s="43"/>
      <c r="I71" s="43"/>
      <c r="J71" s="43"/>
      <c r="K71" s="43"/>
      <c r="L71" s="43"/>
      <c r="M71" s="44"/>
    </row>
    <row r="72" spans="1:13" ht="14.25" customHeight="1"/>
    <row r="73" spans="1:13" ht="14.25" customHeight="1"/>
    <row r="74" spans="1:13" ht="14.25" customHeight="1"/>
    <row r="75" spans="1:13" ht="14.25" customHeight="1"/>
    <row r="76" spans="1:13" ht="14.25" customHeight="1"/>
    <row r="77" spans="1:13" ht="14.25" customHeight="1"/>
    <row r="78" spans="1:13" ht="14.25" customHeight="1"/>
    <row r="79" spans="1:13" ht="14.25" customHeight="1"/>
    <row r="80" spans="1:13"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row r="1003" ht="14.25" customHeight="1"/>
    <row r="1004" ht="14.25" customHeight="1"/>
    <row r="1005" ht="14.25" customHeight="1"/>
    <row r="1006" ht="14.25" customHeight="1"/>
    <row r="1007" ht="14.25" customHeight="1"/>
    <row r="1008" ht="14.25" customHeight="1"/>
    <row r="1009" ht="14.25" customHeight="1"/>
    <row r="1010" ht="14.25" customHeight="1"/>
    <row r="1011" ht="14.25" customHeight="1"/>
    <row r="1012" ht="14.25" customHeight="1"/>
    <row r="1013" ht="14.25" customHeight="1"/>
    <row r="1014" ht="14.25" customHeight="1"/>
    <row r="1015" ht="14.25" customHeight="1"/>
    <row r="1016" ht="14.25" customHeight="1"/>
    <row r="1017" ht="14.25" customHeight="1"/>
  </sheetData>
  <sheetProtection algorithmName="SHA-512" hashValue="LzYouRosOzc+NaOxUGOyCDh44Oz4uekQfEO3F8TD+iKZefkXaQ+xIrmZ1KSG3Ubu5c/gdXmLHD/A1CYHfKIczg==" saltValue="Zyz9autoty7SeBCALBsHLw==" spinCount="100000" sheet="1" objects="1" scenarios="1"/>
  <autoFilter ref="B11:K23" xr:uid="{00000000-0009-0000-0000-000003000000}">
    <sortState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4"/>
  <sheetViews>
    <sheetView showGridLines="0" view="pageBreakPreview" zoomScale="85" zoomScaleNormal="85" zoomScaleSheetLayoutView="85" workbookViewId="0">
      <selection activeCell="A9" sqref="A9:XFD64"/>
    </sheetView>
  </sheetViews>
  <sheetFormatPr baseColWidth="10" defaultColWidth="12.625" defaultRowHeight="15" customHeight="1"/>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c r="A1" s="169"/>
      <c r="B1" s="175"/>
      <c r="C1" s="175"/>
      <c r="D1" s="175"/>
      <c r="E1" s="175"/>
      <c r="F1" s="175"/>
      <c r="G1" s="175"/>
      <c r="H1" s="175"/>
      <c r="I1" s="175"/>
      <c r="J1" s="175"/>
      <c r="K1" s="175"/>
      <c r="L1" s="175"/>
      <c r="M1" s="176"/>
    </row>
    <row r="2" spans="1:13" ht="17.45" customHeight="1">
      <c r="A2" s="172" t="s">
        <v>0</v>
      </c>
      <c r="B2" s="173"/>
      <c r="C2" s="173"/>
      <c r="D2" s="173"/>
      <c r="E2" s="173"/>
      <c r="F2" s="173"/>
      <c r="G2" s="173"/>
      <c r="H2" s="173"/>
      <c r="I2" s="173"/>
      <c r="J2" s="173"/>
      <c r="K2" s="173"/>
      <c r="L2" s="173"/>
      <c r="M2" s="177"/>
    </row>
    <row r="3" spans="1:13" ht="17.45" customHeight="1">
      <c r="A3" s="172" t="s">
        <v>1</v>
      </c>
      <c r="B3" s="173"/>
      <c r="C3" s="173"/>
      <c r="D3" s="173"/>
      <c r="E3" s="173"/>
      <c r="F3" s="173"/>
      <c r="G3" s="173"/>
      <c r="H3" s="173"/>
      <c r="I3" s="173"/>
      <c r="J3" s="173"/>
      <c r="K3" s="173"/>
      <c r="L3" s="173"/>
      <c r="M3" s="177"/>
    </row>
    <row r="4" spans="1:13" ht="17.45" customHeight="1">
      <c r="A4" s="172" t="s">
        <v>2</v>
      </c>
      <c r="B4" s="173"/>
      <c r="C4" s="173"/>
      <c r="D4" s="173"/>
      <c r="E4" s="173"/>
      <c r="F4" s="173"/>
      <c r="G4" s="173"/>
      <c r="H4" s="173"/>
      <c r="I4" s="173"/>
      <c r="J4" s="173"/>
      <c r="K4" s="173"/>
      <c r="L4" s="173"/>
      <c r="M4" s="177"/>
    </row>
    <row r="5" spans="1:13" ht="17.45" customHeight="1">
      <c r="A5" s="172">
        <v>2024</v>
      </c>
      <c r="B5" s="173"/>
      <c r="C5" s="173"/>
      <c r="D5" s="173"/>
      <c r="E5" s="173"/>
      <c r="F5" s="173"/>
      <c r="G5" s="173"/>
      <c r="H5" s="173"/>
      <c r="I5" s="173"/>
      <c r="J5" s="173"/>
      <c r="K5" s="173"/>
      <c r="L5" s="173"/>
      <c r="M5" s="177"/>
    </row>
    <row r="6" spans="1:13" ht="14.25" customHeight="1">
      <c r="A6" s="180"/>
      <c r="B6" s="181"/>
      <c r="C6" s="181"/>
      <c r="D6" s="181"/>
      <c r="E6" s="181"/>
      <c r="F6" s="181"/>
      <c r="G6" s="181"/>
      <c r="H6" s="181"/>
      <c r="I6" s="181"/>
      <c r="J6" s="181"/>
      <c r="K6" s="181"/>
      <c r="L6" s="181"/>
      <c r="M6" s="182"/>
    </row>
    <row r="7" spans="1:13" ht="14.25" customHeight="1">
      <c r="A7" s="160" t="s">
        <v>14</v>
      </c>
      <c r="B7" s="161"/>
      <c r="C7" s="161"/>
      <c r="D7" s="161"/>
      <c r="E7" s="161"/>
      <c r="F7" s="161"/>
      <c r="G7" s="161"/>
      <c r="H7" s="161"/>
      <c r="I7" s="161"/>
      <c r="J7" s="161"/>
      <c r="K7" s="161"/>
      <c r="L7" s="161"/>
      <c r="M7" s="162"/>
    </row>
    <row r="8" spans="1:13" ht="14.25" customHeight="1" thickBot="1">
      <c r="A8" s="193"/>
      <c r="B8" s="158"/>
      <c r="C8" s="158"/>
      <c r="D8" s="158"/>
      <c r="E8" s="158"/>
      <c r="F8" s="158"/>
      <c r="G8" s="158"/>
      <c r="H8" s="158"/>
      <c r="I8" s="158"/>
      <c r="J8" s="158"/>
      <c r="K8" s="158"/>
      <c r="L8" s="158"/>
      <c r="M8" s="159"/>
    </row>
    <row r="9" spans="1:13" ht="44.25" customHeight="1" thickBot="1">
      <c r="A9" s="204" t="s">
        <v>506</v>
      </c>
      <c r="B9" s="205"/>
      <c r="C9" s="205"/>
      <c r="D9" s="205"/>
      <c r="E9" s="205"/>
      <c r="F9" s="205"/>
      <c r="G9" s="205"/>
      <c r="H9" s="205"/>
      <c r="I9" s="205"/>
      <c r="J9" s="205"/>
      <c r="K9" s="205"/>
      <c r="L9" s="205"/>
      <c r="M9" s="206"/>
    </row>
    <row r="10" spans="1:13" ht="13.9" hidden="1" customHeight="1">
      <c r="A10" s="40"/>
      <c r="M10" s="37"/>
    </row>
    <row r="11" spans="1:13" ht="14.25" hidden="1" customHeight="1">
      <c r="A11" s="40"/>
      <c r="B11" s="8" t="s">
        <v>43</v>
      </c>
      <c r="C11" s="9" t="s">
        <v>44</v>
      </c>
      <c r="D11" s="8" t="s">
        <v>45</v>
      </c>
      <c r="E11" s="9" t="s">
        <v>46</v>
      </c>
      <c r="F11" s="9" t="s">
        <v>47</v>
      </c>
      <c r="G11" s="9" t="s">
        <v>48</v>
      </c>
      <c r="H11" s="9" t="s">
        <v>49</v>
      </c>
      <c r="I11" s="9" t="s">
        <v>50</v>
      </c>
      <c r="J11" s="9" t="s">
        <v>51</v>
      </c>
      <c r="K11" s="9" t="s">
        <v>52</v>
      </c>
      <c r="M11" s="37"/>
    </row>
    <row r="12" spans="1:13" ht="14.25" hidden="1" customHeight="1">
      <c r="A12" s="40"/>
      <c r="B12" s="135" t="s">
        <v>79</v>
      </c>
      <c r="C12" s="130" t="s">
        <v>80</v>
      </c>
      <c r="D12" s="146" t="s">
        <v>184</v>
      </c>
      <c r="E12" s="132">
        <v>85</v>
      </c>
      <c r="F12" s="133" t="s">
        <v>14</v>
      </c>
      <c r="G12" s="133" t="s">
        <v>81</v>
      </c>
      <c r="H12" s="133" t="s">
        <v>56</v>
      </c>
      <c r="I12" s="121">
        <f>100%/7</f>
        <v>0.14285714285714285</v>
      </c>
      <c r="J12" s="136">
        <v>0.33333333333333331</v>
      </c>
      <c r="K12" s="134">
        <f>+I12*J12</f>
        <v>4.7619047619047616E-2</v>
      </c>
      <c r="M12" s="37"/>
    </row>
    <row r="13" spans="1:13" ht="14.25" hidden="1" customHeight="1">
      <c r="A13" s="40"/>
      <c r="B13" s="135" t="s">
        <v>346</v>
      </c>
      <c r="C13" s="130" t="s">
        <v>347</v>
      </c>
      <c r="D13" s="146" t="s">
        <v>184</v>
      </c>
      <c r="E13" s="132">
        <v>86</v>
      </c>
      <c r="F13" s="133" t="s">
        <v>14</v>
      </c>
      <c r="G13" s="133" t="s">
        <v>81</v>
      </c>
      <c r="H13" s="133" t="s">
        <v>56</v>
      </c>
      <c r="I13" s="121">
        <f>100%/7</f>
        <v>0.14285714285714285</v>
      </c>
      <c r="J13" s="136">
        <v>0.33333333333333331</v>
      </c>
      <c r="K13" s="134">
        <f t="shared" ref="K13:K20" si="0">+I13*J13</f>
        <v>4.7619047619047616E-2</v>
      </c>
      <c r="M13" s="37"/>
    </row>
    <row r="14" spans="1:13" ht="14.25" hidden="1" customHeight="1">
      <c r="A14" s="40"/>
      <c r="B14" s="135" t="s">
        <v>348</v>
      </c>
      <c r="C14" s="130" t="s">
        <v>349</v>
      </c>
      <c r="D14" s="146"/>
      <c r="E14" s="132">
        <v>87</v>
      </c>
      <c r="F14" s="133" t="s">
        <v>14</v>
      </c>
      <c r="G14" s="133" t="s">
        <v>81</v>
      </c>
      <c r="H14" s="133" t="s">
        <v>56</v>
      </c>
      <c r="I14" s="134" t="s">
        <v>259</v>
      </c>
      <c r="J14" s="136">
        <v>0.33333333333333331</v>
      </c>
      <c r="K14" s="134" t="e">
        <f t="shared" si="0"/>
        <v>#VALUE!</v>
      </c>
      <c r="M14" s="37"/>
    </row>
    <row r="15" spans="1:13" ht="14.25" hidden="1" customHeight="1">
      <c r="A15" s="40"/>
      <c r="B15" s="135" t="s">
        <v>350</v>
      </c>
      <c r="C15" s="130" t="s">
        <v>351</v>
      </c>
      <c r="D15" s="146" t="s">
        <v>184</v>
      </c>
      <c r="E15" s="132">
        <v>88</v>
      </c>
      <c r="F15" s="133" t="s">
        <v>14</v>
      </c>
      <c r="G15" s="133" t="s">
        <v>81</v>
      </c>
      <c r="H15" s="133" t="s">
        <v>56</v>
      </c>
      <c r="I15" s="121">
        <f>100%/7</f>
        <v>0.14285714285714285</v>
      </c>
      <c r="J15" s="136">
        <v>0.33333333333333331</v>
      </c>
      <c r="K15" s="134">
        <f t="shared" si="0"/>
        <v>4.7619047619047616E-2</v>
      </c>
      <c r="M15" s="37"/>
    </row>
    <row r="16" spans="1:13" ht="14.25" hidden="1" customHeight="1">
      <c r="A16" s="40"/>
      <c r="B16" s="135" t="s">
        <v>352</v>
      </c>
      <c r="C16" s="130" t="s">
        <v>353</v>
      </c>
      <c r="D16" s="146" t="s">
        <v>184</v>
      </c>
      <c r="E16" s="132">
        <v>89</v>
      </c>
      <c r="F16" s="133" t="s">
        <v>14</v>
      </c>
      <c r="G16" s="133" t="s">
        <v>81</v>
      </c>
      <c r="H16" s="133" t="s">
        <v>56</v>
      </c>
      <c r="I16" s="121">
        <f>100%/7</f>
        <v>0.14285714285714285</v>
      </c>
      <c r="J16" s="136">
        <v>0.33333333333333331</v>
      </c>
      <c r="K16" s="134">
        <f t="shared" si="0"/>
        <v>4.7619047619047616E-2</v>
      </c>
      <c r="M16" s="37"/>
    </row>
    <row r="17" spans="1:13" ht="14.25" hidden="1" customHeight="1">
      <c r="A17" s="40"/>
      <c r="B17" s="135" t="s">
        <v>82</v>
      </c>
      <c r="C17" s="130" t="s">
        <v>83</v>
      </c>
      <c r="D17" s="146"/>
      <c r="E17" s="132">
        <v>90</v>
      </c>
      <c r="F17" s="133" t="s">
        <v>14</v>
      </c>
      <c r="G17" s="133" t="s">
        <v>81</v>
      </c>
      <c r="H17" s="133" t="s">
        <v>56</v>
      </c>
      <c r="I17" s="134" t="s">
        <v>259</v>
      </c>
      <c r="J17" s="136">
        <v>0.33333333333333331</v>
      </c>
      <c r="K17" s="134" t="e">
        <f t="shared" si="0"/>
        <v>#VALUE!</v>
      </c>
      <c r="M17" s="37"/>
    </row>
    <row r="18" spans="1:13" ht="14.25" hidden="1" customHeight="1">
      <c r="A18" s="40"/>
      <c r="B18" s="135" t="s">
        <v>354</v>
      </c>
      <c r="C18" s="130" t="s">
        <v>355</v>
      </c>
      <c r="D18" s="146" t="s">
        <v>184</v>
      </c>
      <c r="E18" s="132">
        <v>92</v>
      </c>
      <c r="F18" s="133" t="s">
        <v>14</v>
      </c>
      <c r="G18" s="133" t="s">
        <v>81</v>
      </c>
      <c r="H18" s="133" t="s">
        <v>56</v>
      </c>
      <c r="I18" s="121">
        <f>100%/7</f>
        <v>0.14285714285714285</v>
      </c>
      <c r="J18" s="136">
        <v>0.33333333333333331</v>
      </c>
      <c r="K18" s="134">
        <f t="shared" si="0"/>
        <v>4.7619047619047616E-2</v>
      </c>
      <c r="M18" s="37"/>
    </row>
    <row r="19" spans="1:13" ht="14.25" hidden="1" customHeight="1">
      <c r="A19" s="40"/>
      <c r="B19" s="135" t="s">
        <v>84</v>
      </c>
      <c r="C19" s="130" t="s">
        <v>85</v>
      </c>
      <c r="D19" s="146" t="s">
        <v>184</v>
      </c>
      <c r="E19" s="132">
        <v>93</v>
      </c>
      <c r="F19" s="133" t="s">
        <v>14</v>
      </c>
      <c r="G19" s="133" t="s">
        <v>81</v>
      </c>
      <c r="H19" s="133" t="s">
        <v>56</v>
      </c>
      <c r="I19" s="121">
        <f>100%/7</f>
        <v>0.14285714285714285</v>
      </c>
      <c r="J19" s="136">
        <v>0.33333333333333331</v>
      </c>
      <c r="K19" s="134">
        <f t="shared" si="0"/>
        <v>4.7619047619047616E-2</v>
      </c>
      <c r="M19" s="37"/>
    </row>
    <row r="20" spans="1:13" ht="14.25" hidden="1" customHeight="1">
      <c r="A20" s="40"/>
      <c r="B20" s="135" t="s">
        <v>86</v>
      </c>
      <c r="C20" s="130" t="s">
        <v>87</v>
      </c>
      <c r="D20" s="146" t="s">
        <v>184</v>
      </c>
      <c r="E20" s="132">
        <v>94</v>
      </c>
      <c r="F20" s="133" t="s">
        <v>14</v>
      </c>
      <c r="G20" s="133" t="s">
        <v>81</v>
      </c>
      <c r="H20" s="133" t="s">
        <v>56</v>
      </c>
      <c r="I20" s="121">
        <f>100%/7</f>
        <v>0.14285714285714285</v>
      </c>
      <c r="J20" s="136">
        <v>0.33333333333333331</v>
      </c>
      <c r="K20" s="134">
        <f t="shared" si="0"/>
        <v>4.7619047619047616E-2</v>
      </c>
      <c r="M20" s="37"/>
    </row>
    <row r="21" spans="1:13" ht="14.25" hidden="1" customHeight="1">
      <c r="A21" s="40"/>
      <c r="B21" s="137" t="s">
        <v>356</v>
      </c>
      <c r="C21" s="138" t="s">
        <v>357</v>
      </c>
      <c r="E21" s="132">
        <v>96</v>
      </c>
      <c r="F21" s="133" t="s">
        <v>14</v>
      </c>
      <c r="G21" s="133" t="s">
        <v>81</v>
      </c>
      <c r="H21" s="133" t="s">
        <v>56</v>
      </c>
      <c r="I21" s="134" t="s">
        <v>259</v>
      </c>
      <c r="J21" s="136">
        <v>0.33333333333333331</v>
      </c>
      <c r="K21" s="134" t="e">
        <v>#VALUE!</v>
      </c>
      <c r="M21" s="37"/>
    </row>
    <row r="22" spans="1:13" ht="14.25" hidden="1" customHeight="1">
      <c r="A22" s="40"/>
      <c r="B22" s="139" t="s">
        <v>358</v>
      </c>
      <c r="C22" s="140" t="s">
        <v>359</v>
      </c>
      <c r="D22" s="133"/>
      <c r="E22" s="132">
        <v>97</v>
      </c>
      <c r="F22" s="133" t="s">
        <v>14</v>
      </c>
      <c r="G22" s="133" t="s">
        <v>81</v>
      </c>
      <c r="H22" s="133" t="s">
        <v>56</v>
      </c>
      <c r="I22" s="134" t="s">
        <v>259</v>
      </c>
      <c r="J22" s="136">
        <v>0.33333333333333331</v>
      </c>
      <c r="K22" s="136" t="e">
        <v>#VALUE!</v>
      </c>
      <c r="M22" s="37"/>
    </row>
    <row r="23" spans="1:13" ht="14.25" hidden="1" customHeight="1">
      <c r="A23" s="40"/>
      <c r="B23" s="139" t="s">
        <v>360</v>
      </c>
      <c r="C23" s="140" t="s">
        <v>361</v>
      </c>
      <c r="D23" s="133"/>
      <c r="E23" s="132">
        <v>98</v>
      </c>
      <c r="F23" s="133" t="s">
        <v>14</v>
      </c>
      <c r="G23" s="133" t="s">
        <v>81</v>
      </c>
      <c r="H23" s="133" t="s">
        <v>56</v>
      </c>
      <c r="I23" s="134" t="s">
        <v>259</v>
      </c>
      <c r="J23" s="136">
        <v>0.33333333333333331</v>
      </c>
      <c r="K23" s="136" t="e">
        <v>#VALUE!</v>
      </c>
      <c r="M23" s="37"/>
    </row>
    <row r="24" spans="1:13" ht="14.25" hidden="1" customHeight="1">
      <c r="A24" s="40"/>
      <c r="B24" s="139" t="s">
        <v>362</v>
      </c>
      <c r="C24" s="140" t="s">
        <v>363</v>
      </c>
      <c r="D24" s="133" t="s">
        <v>184</v>
      </c>
      <c r="E24" s="132">
        <v>99</v>
      </c>
      <c r="F24" s="133" t="s">
        <v>14</v>
      </c>
      <c r="G24" s="133" t="s">
        <v>81</v>
      </c>
      <c r="H24" s="133" t="s">
        <v>56</v>
      </c>
      <c r="I24" s="134">
        <v>0.5</v>
      </c>
      <c r="J24" s="136">
        <v>0.33333333333333331</v>
      </c>
      <c r="K24" s="136">
        <f>+I24*J24</f>
        <v>0.16666666666666666</v>
      </c>
      <c r="M24" s="37"/>
    </row>
    <row r="25" spans="1:13" ht="14.25" hidden="1" customHeight="1">
      <c r="A25" s="40"/>
      <c r="B25" s="139" t="s">
        <v>88</v>
      </c>
      <c r="C25" s="140" t="s">
        <v>89</v>
      </c>
      <c r="D25" s="133" t="s">
        <v>184</v>
      </c>
      <c r="E25" s="132">
        <v>100</v>
      </c>
      <c r="F25" s="133" t="s">
        <v>14</v>
      </c>
      <c r="G25" s="133" t="s">
        <v>81</v>
      </c>
      <c r="H25" s="133" t="s">
        <v>56</v>
      </c>
      <c r="I25" s="134">
        <v>0.5</v>
      </c>
      <c r="J25" s="136">
        <v>0.33333333333333331</v>
      </c>
      <c r="K25" s="136">
        <f>+I25*J25</f>
        <v>0.16666666666666666</v>
      </c>
      <c r="M25" s="37"/>
    </row>
    <row r="26" spans="1:13" ht="14.25" hidden="1" customHeight="1">
      <c r="A26" s="40"/>
      <c r="B26" s="139" t="s">
        <v>364</v>
      </c>
      <c r="C26" s="140" t="s">
        <v>365</v>
      </c>
      <c r="D26" s="133"/>
      <c r="E26" s="132">
        <v>101</v>
      </c>
      <c r="F26" s="133" t="s">
        <v>14</v>
      </c>
      <c r="G26" s="133" t="s">
        <v>81</v>
      </c>
      <c r="H26" s="133" t="s">
        <v>56</v>
      </c>
      <c r="I26" s="134" t="s">
        <v>259</v>
      </c>
      <c r="J26" s="136">
        <v>0.33333333333333331</v>
      </c>
      <c r="K26" s="136" t="e">
        <v>#VALUE!</v>
      </c>
      <c r="M26" s="37"/>
    </row>
    <row r="27" spans="1:13" ht="14.25" hidden="1" customHeight="1">
      <c r="A27" s="40"/>
      <c r="B27" s="139" t="s">
        <v>366</v>
      </c>
      <c r="C27" s="140" t="s">
        <v>367</v>
      </c>
      <c r="D27" s="133"/>
      <c r="E27" s="132">
        <v>102</v>
      </c>
      <c r="F27" s="133" t="s">
        <v>14</v>
      </c>
      <c r="G27" s="133" t="s">
        <v>81</v>
      </c>
      <c r="H27" s="133" t="s">
        <v>56</v>
      </c>
      <c r="I27" s="134" t="s">
        <v>259</v>
      </c>
      <c r="J27" s="136">
        <v>0.33333333333333331</v>
      </c>
      <c r="K27" s="136" t="e">
        <v>#VALUE!</v>
      </c>
      <c r="M27" s="37"/>
    </row>
    <row r="28" spans="1:13" ht="13.9" hidden="1" customHeight="1">
      <c r="A28" s="40"/>
      <c r="B28" s="141" t="s">
        <v>368</v>
      </c>
      <c r="C28" s="130" t="s">
        <v>369</v>
      </c>
      <c r="D28" s="131"/>
      <c r="E28" s="132">
        <v>104</v>
      </c>
      <c r="F28" s="133" t="s">
        <v>14</v>
      </c>
      <c r="G28" s="133" t="s">
        <v>81</v>
      </c>
      <c r="H28" s="133" t="s">
        <v>56</v>
      </c>
      <c r="I28" s="134" t="s">
        <v>259</v>
      </c>
      <c r="J28" s="136">
        <v>0.33333333333333331</v>
      </c>
      <c r="K28" s="136" t="e">
        <v>#VALUE!</v>
      </c>
      <c r="M28" s="37"/>
    </row>
    <row r="29" spans="1:13" ht="14.25" hidden="1" customHeight="1">
      <c r="A29" s="40"/>
      <c r="B29" s="129" t="s">
        <v>90</v>
      </c>
      <c r="C29" s="130" t="s">
        <v>91</v>
      </c>
      <c r="D29" s="131" t="s">
        <v>184</v>
      </c>
      <c r="E29" s="132">
        <v>105</v>
      </c>
      <c r="F29" s="133" t="s">
        <v>14</v>
      </c>
      <c r="G29" s="133" t="s">
        <v>81</v>
      </c>
      <c r="H29" s="133" t="s">
        <v>56</v>
      </c>
      <c r="I29" s="134">
        <v>1</v>
      </c>
      <c r="J29" s="136">
        <v>0.33333333333333331</v>
      </c>
      <c r="K29" s="136">
        <v>0.33333333333333331</v>
      </c>
      <c r="M29" s="37"/>
    </row>
    <row r="30" spans="1:13" ht="14.25" hidden="1" customHeight="1">
      <c r="A30" s="40"/>
      <c r="B30" s="141" t="s">
        <v>370</v>
      </c>
      <c r="C30" s="130" t="s">
        <v>371</v>
      </c>
      <c r="D30" s="131"/>
      <c r="E30" s="132">
        <v>106</v>
      </c>
      <c r="F30" s="133" t="s">
        <v>14</v>
      </c>
      <c r="G30" s="133" t="s">
        <v>81</v>
      </c>
      <c r="H30" s="133" t="s">
        <v>56</v>
      </c>
      <c r="I30" s="134" t="s">
        <v>259</v>
      </c>
      <c r="J30" s="136">
        <v>0.33333333333333331</v>
      </c>
      <c r="K30" s="136" t="e">
        <v>#VALUE!</v>
      </c>
      <c r="M30" s="37"/>
    </row>
    <row r="31" spans="1:13" ht="13.9" hidden="1" customHeight="1">
      <c r="A31" s="40"/>
      <c r="B31" s="135" t="s">
        <v>372</v>
      </c>
      <c r="C31" s="130" t="s">
        <v>373</v>
      </c>
      <c r="D31" s="131"/>
      <c r="E31" s="132">
        <v>137</v>
      </c>
      <c r="F31" s="133" t="s">
        <v>14</v>
      </c>
      <c r="G31" s="133" t="s">
        <v>94</v>
      </c>
      <c r="H31" s="133" t="s">
        <v>56</v>
      </c>
      <c r="I31" s="134" t="s">
        <v>259</v>
      </c>
      <c r="J31" s="142">
        <v>0.16666666666666666</v>
      </c>
      <c r="K31" s="134" t="e">
        <v>#VALUE!</v>
      </c>
      <c r="M31" s="37"/>
    </row>
    <row r="32" spans="1:13" ht="14.25" hidden="1" customHeight="1">
      <c r="A32" s="40"/>
      <c r="B32" s="135" t="s">
        <v>374</v>
      </c>
      <c r="C32" s="130" t="s">
        <v>375</v>
      </c>
      <c r="D32" s="131" t="s">
        <v>184</v>
      </c>
      <c r="E32" s="132">
        <v>138</v>
      </c>
      <c r="F32" s="133" t="s">
        <v>14</v>
      </c>
      <c r="G32" s="133" t="s">
        <v>94</v>
      </c>
      <c r="H32" s="133" t="s">
        <v>56</v>
      </c>
      <c r="I32" s="134">
        <v>0.75</v>
      </c>
      <c r="J32" s="142">
        <v>0.16666666666666666</v>
      </c>
      <c r="K32" s="134">
        <v>0.125</v>
      </c>
      <c r="M32" s="37"/>
    </row>
    <row r="33" spans="1:13" ht="14.25" hidden="1" customHeight="1">
      <c r="A33" s="40"/>
      <c r="B33" s="135" t="s">
        <v>92</v>
      </c>
      <c r="C33" s="130" t="s">
        <v>93</v>
      </c>
      <c r="D33" s="131"/>
      <c r="E33" s="132">
        <v>139</v>
      </c>
      <c r="F33" s="133" t="s">
        <v>14</v>
      </c>
      <c r="G33" s="133" t="s">
        <v>94</v>
      </c>
      <c r="H33" s="133" t="s">
        <v>56</v>
      </c>
      <c r="I33" s="134" t="s">
        <v>259</v>
      </c>
      <c r="J33" s="142">
        <v>0.16666666666666666</v>
      </c>
      <c r="K33" s="134" t="e">
        <v>#VALUE!</v>
      </c>
      <c r="M33" s="37"/>
    </row>
    <row r="34" spans="1:13" ht="14.25" hidden="1" customHeight="1">
      <c r="A34" s="40"/>
      <c r="B34" s="135" t="s">
        <v>376</v>
      </c>
      <c r="C34" s="130" t="s">
        <v>377</v>
      </c>
      <c r="D34" s="131"/>
      <c r="E34" s="132">
        <v>140</v>
      </c>
      <c r="F34" s="133" t="s">
        <v>14</v>
      </c>
      <c r="G34" s="133" t="s">
        <v>94</v>
      </c>
      <c r="H34" s="133" t="s">
        <v>56</v>
      </c>
      <c r="I34" s="134" t="s">
        <v>259</v>
      </c>
      <c r="J34" s="142">
        <v>0.16666666666666666</v>
      </c>
      <c r="K34" s="134" t="e">
        <v>#VALUE!</v>
      </c>
      <c r="M34" s="37"/>
    </row>
    <row r="35" spans="1:13" ht="14.25" hidden="1" customHeight="1">
      <c r="A35" s="40"/>
      <c r="B35" s="135" t="s">
        <v>378</v>
      </c>
      <c r="C35" s="130" t="s">
        <v>379</v>
      </c>
      <c r="D35" s="131"/>
      <c r="E35" s="132">
        <v>141</v>
      </c>
      <c r="F35" s="133" t="s">
        <v>14</v>
      </c>
      <c r="G35" s="133" t="s">
        <v>94</v>
      </c>
      <c r="H35" s="133" t="s">
        <v>56</v>
      </c>
      <c r="I35" s="134" t="s">
        <v>259</v>
      </c>
      <c r="J35" s="142">
        <v>0.16666666666666666</v>
      </c>
      <c r="K35" s="134" t="e">
        <v>#VALUE!</v>
      </c>
      <c r="M35" s="37"/>
    </row>
    <row r="36" spans="1:13" ht="14.25" hidden="1" customHeight="1">
      <c r="A36" s="40"/>
      <c r="B36" s="135" t="s">
        <v>380</v>
      </c>
      <c r="C36" s="130" t="s">
        <v>381</v>
      </c>
      <c r="D36" s="131"/>
      <c r="E36" s="132">
        <v>142</v>
      </c>
      <c r="F36" s="133" t="s">
        <v>14</v>
      </c>
      <c r="G36" s="133" t="s">
        <v>94</v>
      </c>
      <c r="H36" s="133" t="s">
        <v>56</v>
      </c>
      <c r="I36" s="134" t="s">
        <v>259</v>
      </c>
      <c r="J36" s="142">
        <v>0.16666666666666666</v>
      </c>
      <c r="K36" s="134" t="e">
        <v>#VALUE!</v>
      </c>
      <c r="M36" s="37"/>
    </row>
    <row r="37" spans="1:13" ht="14.25" hidden="1" customHeight="1">
      <c r="A37" s="40"/>
      <c r="B37" s="135" t="s">
        <v>382</v>
      </c>
      <c r="C37" s="130" t="s">
        <v>383</v>
      </c>
      <c r="D37" s="131"/>
      <c r="E37" s="132">
        <v>143</v>
      </c>
      <c r="F37" s="133" t="s">
        <v>14</v>
      </c>
      <c r="G37" s="133" t="s">
        <v>94</v>
      </c>
      <c r="H37" s="133" t="s">
        <v>56</v>
      </c>
      <c r="I37" s="134" t="s">
        <v>259</v>
      </c>
      <c r="J37" s="142">
        <v>0.16666666666666666</v>
      </c>
      <c r="K37" s="134" t="e">
        <v>#VALUE!</v>
      </c>
      <c r="M37" s="37"/>
    </row>
    <row r="38" spans="1:13" ht="14.25" hidden="1" customHeight="1">
      <c r="A38" s="40"/>
      <c r="B38" s="135" t="s">
        <v>95</v>
      </c>
      <c r="C38" s="130" t="s">
        <v>96</v>
      </c>
      <c r="D38" s="131" t="s">
        <v>184</v>
      </c>
      <c r="E38" s="132">
        <v>144</v>
      </c>
      <c r="F38" s="133" t="s">
        <v>14</v>
      </c>
      <c r="G38" s="133" t="s">
        <v>94</v>
      </c>
      <c r="H38" s="133" t="s">
        <v>56</v>
      </c>
      <c r="I38" s="134">
        <v>1</v>
      </c>
      <c r="J38" s="142">
        <v>0.16666666666666666</v>
      </c>
      <c r="K38" s="134">
        <v>0.16666666666666666</v>
      </c>
      <c r="M38" s="37"/>
    </row>
    <row r="39" spans="1:13" ht="14.25" hidden="1" customHeight="1">
      <c r="A39" s="40"/>
      <c r="B39" s="135" t="s">
        <v>384</v>
      </c>
      <c r="C39" s="130" t="s">
        <v>385</v>
      </c>
      <c r="D39" s="131"/>
      <c r="E39" s="132">
        <v>145</v>
      </c>
      <c r="F39" s="133" t="s">
        <v>14</v>
      </c>
      <c r="G39" s="133" t="s">
        <v>94</v>
      </c>
      <c r="H39" s="133" t="s">
        <v>56</v>
      </c>
      <c r="I39" s="134" t="s">
        <v>259</v>
      </c>
      <c r="J39" s="142">
        <v>0.16666666666666666</v>
      </c>
      <c r="K39" s="134" t="e">
        <v>#VALUE!</v>
      </c>
      <c r="M39" s="37"/>
    </row>
    <row r="40" spans="1:13" ht="14.25" hidden="1" customHeight="1">
      <c r="A40" s="40"/>
      <c r="B40" s="135" t="s">
        <v>386</v>
      </c>
      <c r="C40" s="130" t="s">
        <v>387</v>
      </c>
      <c r="D40" s="131"/>
      <c r="E40" s="132">
        <v>146</v>
      </c>
      <c r="F40" s="133" t="s">
        <v>14</v>
      </c>
      <c r="G40" s="133" t="s">
        <v>94</v>
      </c>
      <c r="H40" s="133" t="s">
        <v>56</v>
      </c>
      <c r="I40" s="134" t="s">
        <v>259</v>
      </c>
      <c r="J40" s="142">
        <v>0.16666666666666666</v>
      </c>
      <c r="K40" s="134" t="e">
        <v>#VALUE!</v>
      </c>
      <c r="M40" s="37"/>
    </row>
    <row r="41" spans="1:13" ht="14.25" hidden="1" customHeight="1">
      <c r="A41" s="40"/>
      <c r="B41" s="135" t="s">
        <v>100</v>
      </c>
      <c r="C41" s="130" t="s">
        <v>101</v>
      </c>
      <c r="D41" s="131" t="s">
        <v>184</v>
      </c>
      <c r="E41" s="132">
        <v>147</v>
      </c>
      <c r="F41" s="133" t="s">
        <v>14</v>
      </c>
      <c r="G41" s="133" t="s">
        <v>94</v>
      </c>
      <c r="H41" s="133" t="s">
        <v>56</v>
      </c>
      <c r="I41" s="134">
        <v>0.75</v>
      </c>
      <c r="J41" s="142">
        <v>0.16666666666666666</v>
      </c>
      <c r="K41" s="134">
        <v>0.125</v>
      </c>
      <c r="M41" s="37"/>
    </row>
    <row r="42" spans="1:13" ht="14.25" hidden="1" customHeight="1">
      <c r="A42" s="40"/>
      <c r="B42" s="135" t="s">
        <v>388</v>
      </c>
      <c r="C42" s="130" t="s">
        <v>389</v>
      </c>
      <c r="D42" s="131"/>
      <c r="E42" s="132">
        <v>148</v>
      </c>
      <c r="F42" s="133" t="s">
        <v>14</v>
      </c>
      <c r="G42" s="133" t="s">
        <v>94</v>
      </c>
      <c r="H42" s="133" t="s">
        <v>56</v>
      </c>
      <c r="I42" s="134" t="s">
        <v>259</v>
      </c>
      <c r="J42" s="142">
        <v>0.16666666666666666</v>
      </c>
      <c r="K42" s="134" t="e">
        <v>#VALUE!</v>
      </c>
      <c r="M42" s="37"/>
    </row>
    <row r="43" spans="1:13" ht="14.25" hidden="1" customHeight="1">
      <c r="A43" s="40"/>
      <c r="B43" s="135" t="s">
        <v>390</v>
      </c>
      <c r="C43" s="130" t="s">
        <v>391</v>
      </c>
      <c r="D43" s="131"/>
      <c r="E43" s="132">
        <v>149</v>
      </c>
      <c r="F43" s="133" t="s">
        <v>14</v>
      </c>
      <c r="G43" s="133" t="s">
        <v>94</v>
      </c>
      <c r="H43" s="133" t="s">
        <v>56</v>
      </c>
      <c r="I43" s="134" t="s">
        <v>259</v>
      </c>
      <c r="J43" s="142">
        <v>0.16666666666666666</v>
      </c>
      <c r="K43" s="134" t="e">
        <v>#VALUE!</v>
      </c>
      <c r="M43" s="37"/>
    </row>
    <row r="44" spans="1:13" ht="14.25" hidden="1" customHeight="1">
      <c r="A44" s="40"/>
      <c r="B44" s="135" t="s">
        <v>392</v>
      </c>
      <c r="C44" s="130" t="s">
        <v>393</v>
      </c>
      <c r="D44" s="131"/>
      <c r="E44" s="132">
        <v>150</v>
      </c>
      <c r="F44" s="133" t="s">
        <v>14</v>
      </c>
      <c r="G44" s="133" t="s">
        <v>94</v>
      </c>
      <c r="H44" s="133" t="s">
        <v>56</v>
      </c>
      <c r="I44" s="134" t="s">
        <v>259</v>
      </c>
      <c r="J44" s="142">
        <v>0.16666666666666666</v>
      </c>
      <c r="K44" s="134" t="e">
        <v>#VALUE!</v>
      </c>
      <c r="M44" s="37"/>
    </row>
    <row r="45" spans="1:13" ht="14.25" hidden="1" customHeight="1">
      <c r="A45" s="40"/>
      <c r="B45" s="135" t="s">
        <v>394</v>
      </c>
      <c r="C45" s="130" t="s">
        <v>395</v>
      </c>
      <c r="D45" s="131"/>
      <c r="E45" s="132">
        <v>151</v>
      </c>
      <c r="F45" s="133" t="s">
        <v>14</v>
      </c>
      <c r="G45" s="133" t="s">
        <v>94</v>
      </c>
      <c r="H45" s="133" t="s">
        <v>56</v>
      </c>
      <c r="I45" s="134" t="s">
        <v>259</v>
      </c>
      <c r="J45" s="142">
        <v>0.16666666666666666</v>
      </c>
      <c r="K45" s="134" t="e">
        <v>#VALUE!</v>
      </c>
      <c r="M45" s="37"/>
    </row>
    <row r="46" spans="1:13" ht="14.25" hidden="1" customHeight="1">
      <c r="A46" s="40"/>
      <c r="B46" s="135" t="s">
        <v>396</v>
      </c>
      <c r="C46" s="130" t="s">
        <v>397</v>
      </c>
      <c r="D46" s="131"/>
      <c r="E46" s="132">
        <v>152</v>
      </c>
      <c r="F46" s="133" t="s">
        <v>14</v>
      </c>
      <c r="G46" s="133" t="s">
        <v>94</v>
      </c>
      <c r="H46" s="133" t="s">
        <v>56</v>
      </c>
      <c r="I46" s="134" t="s">
        <v>259</v>
      </c>
      <c r="J46" s="142">
        <v>0.16666666666666666</v>
      </c>
      <c r="K46" s="134" t="e">
        <v>#VALUE!</v>
      </c>
      <c r="M46" s="37"/>
    </row>
    <row r="47" spans="1:13" ht="14.25" hidden="1" customHeight="1">
      <c r="A47" s="40"/>
      <c r="B47" s="135" t="s">
        <v>398</v>
      </c>
      <c r="C47" s="130" t="s">
        <v>399</v>
      </c>
      <c r="D47" s="131"/>
      <c r="E47" s="132">
        <v>153</v>
      </c>
      <c r="F47" s="133" t="s">
        <v>14</v>
      </c>
      <c r="G47" s="133" t="s">
        <v>94</v>
      </c>
      <c r="H47" s="133" t="s">
        <v>56</v>
      </c>
      <c r="I47" s="134" t="s">
        <v>259</v>
      </c>
      <c r="J47" s="142">
        <v>0.16666666666666666</v>
      </c>
      <c r="K47" s="134" t="e">
        <v>#VALUE!</v>
      </c>
      <c r="M47" s="37"/>
    </row>
    <row r="48" spans="1:13" ht="14.25" hidden="1" customHeight="1">
      <c r="A48" s="40"/>
      <c r="B48" s="135" t="s">
        <v>102</v>
      </c>
      <c r="C48" s="130" t="s">
        <v>103</v>
      </c>
      <c r="D48" s="131"/>
      <c r="E48" s="132">
        <v>154</v>
      </c>
      <c r="F48" s="133" t="s">
        <v>14</v>
      </c>
      <c r="G48" s="133" t="s">
        <v>94</v>
      </c>
      <c r="H48" s="133" t="s">
        <v>56</v>
      </c>
      <c r="I48" s="134" t="s">
        <v>259</v>
      </c>
      <c r="J48" s="142">
        <v>0.16666666666666666</v>
      </c>
      <c r="K48" s="134" t="e">
        <v>#VALUE!</v>
      </c>
      <c r="M48" s="37"/>
    </row>
    <row r="49" spans="1:13" ht="14.25" hidden="1" customHeight="1">
      <c r="A49" s="40"/>
      <c r="B49" s="135" t="s">
        <v>400</v>
      </c>
      <c r="C49" s="130" t="s">
        <v>401</v>
      </c>
      <c r="D49" s="131"/>
      <c r="E49" s="132">
        <v>155</v>
      </c>
      <c r="F49" s="133" t="s">
        <v>14</v>
      </c>
      <c r="G49" s="133" t="s">
        <v>94</v>
      </c>
      <c r="H49" s="133" t="s">
        <v>56</v>
      </c>
      <c r="I49" s="134" t="s">
        <v>259</v>
      </c>
      <c r="J49" s="142">
        <v>0.16666666666666666</v>
      </c>
      <c r="K49" s="134" t="e">
        <v>#VALUE!</v>
      </c>
      <c r="M49" s="37"/>
    </row>
    <row r="50" spans="1:13" ht="14.25" hidden="1" customHeight="1">
      <c r="A50" s="40"/>
      <c r="B50" s="135" t="s">
        <v>402</v>
      </c>
      <c r="C50" s="130" t="s">
        <v>403</v>
      </c>
      <c r="D50" s="131">
        <v>2.0000000000000001E-4</v>
      </c>
      <c r="E50" s="132">
        <v>156</v>
      </c>
      <c r="F50" s="133" t="s">
        <v>14</v>
      </c>
      <c r="G50" s="133" t="s">
        <v>94</v>
      </c>
      <c r="H50" s="133" t="s">
        <v>56</v>
      </c>
      <c r="I50" s="134">
        <f>100%/3</f>
        <v>0.33333333333333331</v>
      </c>
      <c r="J50" s="142">
        <v>0.16666666666666666</v>
      </c>
      <c r="K50" s="134">
        <f>+I50*J50</f>
        <v>5.5555555555555552E-2</v>
      </c>
      <c r="M50" s="37"/>
    </row>
    <row r="51" spans="1:13" ht="14.25" hidden="1" customHeight="1">
      <c r="A51" s="40"/>
      <c r="B51" s="135" t="s">
        <v>404</v>
      </c>
      <c r="C51" s="130" t="s">
        <v>405</v>
      </c>
      <c r="D51" s="131"/>
      <c r="E51" s="132">
        <v>157</v>
      </c>
      <c r="F51" s="133" t="s">
        <v>14</v>
      </c>
      <c r="G51" s="133" t="s">
        <v>94</v>
      </c>
      <c r="H51" s="133" t="s">
        <v>56</v>
      </c>
      <c r="I51" s="134" t="s">
        <v>259</v>
      </c>
      <c r="J51" s="142">
        <v>0.16666666666666666</v>
      </c>
      <c r="K51" s="134" t="e">
        <v>#VALUE!</v>
      </c>
      <c r="M51" s="37"/>
    </row>
    <row r="52" spans="1:13" ht="14.25" hidden="1" customHeight="1">
      <c r="A52" s="40"/>
      <c r="B52" s="135" t="s">
        <v>104</v>
      </c>
      <c r="C52" s="130" t="s">
        <v>105</v>
      </c>
      <c r="D52" s="131"/>
      <c r="E52" s="132">
        <v>158</v>
      </c>
      <c r="F52" s="133" t="s">
        <v>14</v>
      </c>
      <c r="G52" s="133" t="s">
        <v>94</v>
      </c>
      <c r="H52" s="133" t="s">
        <v>56</v>
      </c>
      <c r="I52" s="134" t="s">
        <v>259</v>
      </c>
      <c r="J52" s="142">
        <v>0.16666666666666666</v>
      </c>
      <c r="K52" s="134" t="e">
        <v>#VALUE!</v>
      </c>
      <c r="M52" s="37"/>
    </row>
    <row r="53" spans="1:13" ht="14.25" hidden="1" customHeight="1">
      <c r="A53" s="40"/>
      <c r="B53" s="135" t="s">
        <v>406</v>
      </c>
      <c r="C53" s="130" t="s">
        <v>407</v>
      </c>
      <c r="D53" s="131"/>
      <c r="E53" s="132">
        <v>159</v>
      </c>
      <c r="F53" s="133" t="s">
        <v>14</v>
      </c>
      <c r="G53" s="133" t="s">
        <v>94</v>
      </c>
      <c r="H53" s="133" t="s">
        <v>56</v>
      </c>
      <c r="I53" s="134" t="s">
        <v>259</v>
      </c>
      <c r="J53" s="142">
        <v>0.16666666666666666</v>
      </c>
      <c r="K53" s="134" t="e">
        <v>#VALUE!</v>
      </c>
      <c r="M53" s="37"/>
    </row>
    <row r="54" spans="1:13" ht="14.25" hidden="1" customHeight="1">
      <c r="A54" s="40"/>
      <c r="B54" s="135" t="s">
        <v>408</v>
      </c>
      <c r="C54" s="130" t="s">
        <v>409</v>
      </c>
      <c r="D54" s="131"/>
      <c r="E54" s="132">
        <v>160</v>
      </c>
      <c r="F54" s="133" t="s">
        <v>14</v>
      </c>
      <c r="G54" s="133" t="s">
        <v>94</v>
      </c>
      <c r="H54" s="133" t="s">
        <v>56</v>
      </c>
      <c r="I54" s="134" t="s">
        <v>259</v>
      </c>
      <c r="J54" s="142">
        <v>0.16666666666666666</v>
      </c>
      <c r="K54" s="134" t="e">
        <v>#VALUE!</v>
      </c>
      <c r="M54" s="37"/>
    </row>
    <row r="55" spans="1:13" ht="14.25" hidden="1" customHeight="1">
      <c r="A55" s="40"/>
      <c r="B55" s="135" t="s">
        <v>410</v>
      </c>
      <c r="C55" s="130" t="s">
        <v>411</v>
      </c>
      <c r="D55" s="131"/>
      <c r="E55" s="132">
        <v>161</v>
      </c>
      <c r="F55" s="133" t="s">
        <v>14</v>
      </c>
      <c r="G55" s="133" t="s">
        <v>94</v>
      </c>
      <c r="H55" s="133" t="s">
        <v>56</v>
      </c>
      <c r="I55" s="134" t="s">
        <v>259</v>
      </c>
      <c r="J55" s="142">
        <v>0.16666666666666666</v>
      </c>
      <c r="K55" s="134" t="e">
        <v>#VALUE!</v>
      </c>
      <c r="M55" s="37"/>
    </row>
    <row r="56" spans="1:13" ht="14.25" hidden="1" customHeight="1">
      <c r="A56" s="40"/>
      <c r="B56" s="135" t="s">
        <v>106</v>
      </c>
      <c r="C56" s="130" t="s">
        <v>107</v>
      </c>
      <c r="D56" s="131"/>
      <c r="E56" s="132">
        <v>162</v>
      </c>
      <c r="F56" s="133" t="s">
        <v>14</v>
      </c>
      <c r="G56" s="133" t="s">
        <v>94</v>
      </c>
      <c r="H56" s="133" t="s">
        <v>56</v>
      </c>
      <c r="I56" s="134" t="s">
        <v>259</v>
      </c>
      <c r="J56" s="142">
        <v>0.16666666666666666</v>
      </c>
      <c r="K56" s="134" t="e">
        <v>#VALUE!</v>
      </c>
      <c r="M56" s="37"/>
    </row>
    <row r="57" spans="1:13" ht="14.25" hidden="1" customHeight="1">
      <c r="A57" s="40"/>
      <c r="B57" s="129" t="s">
        <v>108</v>
      </c>
      <c r="C57" s="130" t="s">
        <v>109</v>
      </c>
      <c r="D57" s="131">
        <v>1E-4</v>
      </c>
      <c r="E57" s="132">
        <v>163</v>
      </c>
      <c r="F57" s="133" t="s">
        <v>14</v>
      </c>
      <c r="G57" s="133" t="s">
        <v>94</v>
      </c>
      <c r="H57" s="133" t="s">
        <v>56</v>
      </c>
      <c r="I57" s="134">
        <f>100%/3</f>
        <v>0.33333333333333331</v>
      </c>
      <c r="J57" s="142">
        <v>0.16666666666666666</v>
      </c>
      <c r="K57" s="134">
        <f>+I57*J57</f>
        <v>5.5555555555555552E-2</v>
      </c>
      <c r="M57" s="37"/>
    </row>
    <row r="58" spans="1:13" ht="14.25" hidden="1" customHeight="1">
      <c r="A58" s="40"/>
      <c r="B58" s="135" t="s">
        <v>412</v>
      </c>
      <c r="C58" s="130" t="s">
        <v>413</v>
      </c>
      <c r="D58" s="131"/>
      <c r="E58" s="132">
        <v>164</v>
      </c>
      <c r="F58" s="133" t="s">
        <v>14</v>
      </c>
      <c r="G58" s="133" t="s">
        <v>94</v>
      </c>
      <c r="H58" s="133" t="s">
        <v>56</v>
      </c>
      <c r="I58" s="134" t="s">
        <v>259</v>
      </c>
      <c r="J58" s="142">
        <v>0.16666666666666666</v>
      </c>
      <c r="K58" s="134" t="e">
        <v>#VALUE!</v>
      </c>
      <c r="M58" s="37"/>
    </row>
    <row r="59" spans="1:13" ht="14.25" hidden="1" customHeight="1">
      <c r="A59" s="40"/>
      <c r="B59" s="135" t="s">
        <v>414</v>
      </c>
      <c r="C59" s="130" t="s">
        <v>415</v>
      </c>
      <c r="D59" s="131"/>
      <c r="E59" s="132">
        <v>165</v>
      </c>
      <c r="F59" s="133" t="s">
        <v>14</v>
      </c>
      <c r="G59" s="133" t="s">
        <v>94</v>
      </c>
      <c r="H59" s="133" t="s">
        <v>56</v>
      </c>
      <c r="I59" s="134">
        <v>0.75</v>
      </c>
      <c r="J59" s="142">
        <v>0.16666666666666666</v>
      </c>
      <c r="K59" s="134">
        <v>0.125</v>
      </c>
      <c r="M59" s="37"/>
    </row>
    <row r="60" spans="1:13" ht="14.25" hidden="1" customHeight="1">
      <c r="A60" s="40"/>
      <c r="B60" s="135" t="s">
        <v>416</v>
      </c>
      <c r="C60" s="130" t="s">
        <v>417</v>
      </c>
      <c r="D60" s="131"/>
      <c r="E60" s="132">
        <v>166</v>
      </c>
      <c r="F60" s="133" t="s">
        <v>14</v>
      </c>
      <c r="G60" s="133" t="s">
        <v>94</v>
      </c>
      <c r="H60" s="133" t="s">
        <v>56</v>
      </c>
      <c r="I60" s="134" t="s">
        <v>259</v>
      </c>
      <c r="J60" s="142">
        <v>0.16666666666666666</v>
      </c>
      <c r="K60" s="134" t="e">
        <v>#VALUE!</v>
      </c>
      <c r="M60" s="37"/>
    </row>
    <row r="61" spans="1:13" ht="14.25" hidden="1" customHeight="1">
      <c r="A61" s="40"/>
      <c r="B61" s="135" t="s">
        <v>110</v>
      </c>
      <c r="C61" s="130" t="s">
        <v>111</v>
      </c>
      <c r="D61" s="131"/>
      <c r="E61" s="132">
        <v>167</v>
      </c>
      <c r="F61" s="133" t="s">
        <v>14</v>
      </c>
      <c r="G61" s="133" t="s">
        <v>94</v>
      </c>
      <c r="H61" s="133" t="s">
        <v>56</v>
      </c>
      <c r="I61" s="134" t="s">
        <v>259</v>
      </c>
      <c r="J61" s="142">
        <v>0.16666666666666666</v>
      </c>
      <c r="K61" s="134" t="e">
        <v>#VALUE!</v>
      </c>
      <c r="M61" s="37"/>
    </row>
    <row r="62" spans="1:13" ht="14.25" hidden="1" customHeight="1">
      <c r="A62" s="40"/>
      <c r="B62" s="135" t="s">
        <v>418</v>
      </c>
      <c r="C62" s="130" t="s">
        <v>419</v>
      </c>
      <c r="D62" s="131"/>
      <c r="E62" s="132">
        <v>168</v>
      </c>
      <c r="F62" s="133" t="s">
        <v>14</v>
      </c>
      <c r="G62" s="133" t="s">
        <v>94</v>
      </c>
      <c r="H62" s="133" t="s">
        <v>56</v>
      </c>
      <c r="I62" s="134" t="s">
        <v>259</v>
      </c>
      <c r="J62" s="142">
        <v>0.16666666666666666</v>
      </c>
      <c r="K62" s="134" t="e">
        <v>#VALUE!</v>
      </c>
      <c r="M62" s="37"/>
    </row>
    <row r="63" spans="1:13" hidden="1">
      <c r="A63" s="40"/>
      <c r="B63" s="122" t="s">
        <v>97</v>
      </c>
      <c r="C63" s="123" t="s">
        <v>98</v>
      </c>
      <c r="D63" s="123" t="s">
        <v>99</v>
      </c>
      <c r="E63" s="124" t="s">
        <v>548</v>
      </c>
      <c r="F63" s="123" t="s">
        <v>14</v>
      </c>
      <c r="G63" s="123" t="s">
        <v>94</v>
      </c>
      <c r="H63" s="123" t="s">
        <v>56</v>
      </c>
      <c r="I63" s="125">
        <f>7/8</f>
        <v>0.875</v>
      </c>
      <c r="J63" s="125">
        <v>0.16700000000000001</v>
      </c>
      <c r="K63" s="125">
        <f>J63*I63</f>
        <v>0.146125</v>
      </c>
      <c r="M63" s="37"/>
    </row>
    <row r="64" spans="1:13" ht="14.25" customHeight="1">
      <c r="A64" s="40"/>
      <c r="B64" s="6" t="s">
        <v>498</v>
      </c>
      <c r="C64" s="11"/>
      <c r="D64" s="70"/>
      <c r="E64" s="13"/>
      <c r="F64" s="12"/>
      <c r="G64" s="12"/>
      <c r="H64" s="12"/>
      <c r="I64" s="14"/>
      <c r="J64" s="71"/>
      <c r="K64" s="14"/>
      <c r="M64" s="37"/>
    </row>
    <row r="65" spans="1:13" ht="14.25" customHeight="1">
      <c r="A65" s="40"/>
      <c r="B65" s="11"/>
      <c r="C65" s="11"/>
      <c r="D65" s="70"/>
      <c r="E65" s="13"/>
      <c r="F65" s="12"/>
      <c r="G65" s="12"/>
      <c r="H65" s="12"/>
      <c r="I65" s="14"/>
      <c r="J65" s="71"/>
      <c r="K65" s="14"/>
      <c r="M65" s="37"/>
    </row>
    <row r="66" spans="1:13" ht="14.25" customHeight="1">
      <c r="A66" s="40"/>
      <c r="B66" s="11"/>
      <c r="C66" s="11"/>
      <c r="D66" s="70"/>
      <c r="E66" s="13"/>
      <c r="F66" s="12"/>
      <c r="G66" s="12"/>
      <c r="H66" s="12"/>
      <c r="I66" s="14"/>
      <c r="J66" s="71"/>
      <c r="K66" s="14"/>
      <c r="M66" s="37"/>
    </row>
    <row r="67" spans="1:13" ht="14.25" customHeight="1" thickBot="1">
      <c r="A67" s="40"/>
      <c r="M67" s="37"/>
    </row>
    <row r="68" spans="1:13" ht="39" customHeight="1" thickBot="1">
      <c r="A68" s="40"/>
      <c r="C68" s="15" t="s">
        <v>533</v>
      </c>
      <c r="D68" s="16" t="s">
        <v>512</v>
      </c>
      <c r="E68" s="16" t="s">
        <v>68</v>
      </c>
      <c r="F68" s="18" t="s">
        <v>534</v>
      </c>
      <c r="M68" s="37"/>
    </row>
    <row r="69" spans="1:13" ht="27" customHeight="1">
      <c r="A69" s="40"/>
      <c r="C69" s="28" t="s">
        <v>112</v>
      </c>
      <c r="D69" s="29">
        <f>SUM(I12:I21)</f>
        <v>0.99999999999999978</v>
      </c>
      <c r="E69" s="29">
        <f t="shared" ref="E69:E71" si="1">1/3</f>
        <v>0.33333333333333331</v>
      </c>
      <c r="F69" s="30">
        <f t="shared" ref="F69:F71" si="2">E69*D69</f>
        <v>0.33333333333333326</v>
      </c>
      <c r="M69" s="37"/>
    </row>
    <row r="70" spans="1:13" ht="27" customHeight="1">
      <c r="A70" s="40"/>
      <c r="C70" s="19" t="s">
        <v>113</v>
      </c>
      <c r="D70" s="20">
        <f>SUM(I22:I28)</f>
        <v>1</v>
      </c>
      <c r="E70" s="29">
        <f t="shared" si="1"/>
        <v>0.33333333333333331</v>
      </c>
      <c r="F70" s="30">
        <f t="shared" si="2"/>
        <v>0.33333333333333331</v>
      </c>
      <c r="M70" s="37"/>
    </row>
    <row r="71" spans="1:13" ht="30.75" thickBot="1">
      <c r="A71" s="40"/>
      <c r="C71" s="19" t="s">
        <v>114</v>
      </c>
      <c r="D71" s="20">
        <f>SUM(I29:I30)</f>
        <v>1</v>
      </c>
      <c r="E71" s="29">
        <f t="shared" si="1"/>
        <v>0.33333333333333331</v>
      </c>
      <c r="F71" s="30">
        <f t="shared" si="2"/>
        <v>0.33333333333333331</v>
      </c>
      <c r="M71" s="37"/>
    </row>
    <row r="72" spans="1:13" ht="27" customHeight="1" thickBot="1">
      <c r="A72" s="40"/>
      <c r="C72" s="207" t="s">
        <v>73</v>
      </c>
      <c r="D72" s="208"/>
      <c r="E72" s="209"/>
      <c r="F72" s="25">
        <f>SUM(F69:F71)</f>
        <v>0.99999999999999978</v>
      </c>
      <c r="M72" s="37"/>
    </row>
    <row r="73" spans="1:13" ht="27" customHeight="1">
      <c r="A73" s="40"/>
      <c r="M73" s="37"/>
    </row>
    <row r="74" spans="1:13" ht="27" customHeight="1" thickBot="1">
      <c r="A74" s="40"/>
      <c r="M74" s="37"/>
    </row>
    <row r="75" spans="1:13" ht="30.6" customHeight="1" thickBot="1">
      <c r="A75" s="40"/>
      <c r="C75" s="27" t="s">
        <v>115</v>
      </c>
      <c r="D75" s="72" t="s">
        <v>512</v>
      </c>
      <c r="E75" s="72" t="s">
        <v>68</v>
      </c>
      <c r="F75" s="73" t="s">
        <v>535</v>
      </c>
      <c r="M75" s="37"/>
    </row>
    <row r="76" spans="1:13" ht="28.5" customHeight="1">
      <c r="A76" s="40"/>
      <c r="C76" s="19" t="s">
        <v>310</v>
      </c>
      <c r="D76" s="20">
        <f>SUM(I31:I35)</f>
        <v>0.75</v>
      </c>
      <c r="E76" s="29">
        <f t="shared" ref="E76:E81" si="3">1/6</f>
        <v>0.16666666666666666</v>
      </c>
      <c r="F76" s="30">
        <f t="shared" ref="F76:F81" si="4">E76*D76</f>
        <v>0.125</v>
      </c>
      <c r="M76" s="37"/>
    </row>
    <row r="77" spans="1:13" ht="30">
      <c r="A77" s="40"/>
      <c r="C77" s="19" t="s">
        <v>420</v>
      </c>
      <c r="D77" s="20">
        <f>SUM(I36:I39)</f>
        <v>1</v>
      </c>
      <c r="E77" s="29">
        <f t="shared" si="3"/>
        <v>0.16666666666666666</v>
      </c>
      <c r="F77" s="30">
        <f t="shared" si="4"/>
        <v>0.16666666666666666</v>
      </c>
      <c r="M77" s="37"/>
    </row>
    <row r="78" spans="1:13" ht="30">
      <c r="A78" s="40"/>
      <c r="C78" s="19" t="s">
        <v>116</v>
      </c>
      <c r="D78" s="20">
        <f>I63</f>
        <v>0.875</v>
      </c>
      <c r="E78" s="29">
        <f t="shared" si="3"/>
        <v>0.16666666666666666</v>
      </c>
      <c r="F78" s="30">
        <f t="shared" si="4"/>
        <v>0.14583333333333331</v>
      </c>
      <c r="M78" s="37"/>
    </row>
    <row r="79" spans="1:13" ht="45">
      <c r="A79" s="40"/>
      <c r="C79" s="19" t="s">
        <v>308</v>
      </c>
      <c r="D79" s="20">
        <f>SUM(I40:I44)</f>
        <v>0.75</v>
      </c>
      <c r="E79" s="29">
        <f t="shared" si="3"/>
        <v>0.16666666666666666</v>
      </c>
      <c r="F79" s="30">
        <f t="shared" si="4"/>
        <v>0.125</v>
      </c>
      <c r="M79" s="37"/>
    </row>
    <row r="80" spans="1:13" ht="45">
      <c r="A80" s="40"/>
      <c r="C80" s="19" t="s">
        <v>421</v>
      </c>
      <c r="D80" s="20">
        <f>SUM(I45:I57)</f>
        <v>0.66666666666666663</v>
      </c>
      <c r="E80" s="29">
        <f t="shared" si="3"/>
        <v>0.16666666666666666</v>
      </c>
      <c r="F80" s="30">
        <f t="shared" si="4"/>
        <v>0.1111111111111111</v>
      </c>
      <c r="M80" s="37"/>
    </row>
    <row r="81" spans="1:13" ht="45.75" thickBot="1">
      <c r="A81" s="40"/>
      <c r="C81" s="74" t="s">
        <v>309</v>
      </c>
      <c r="D81" s="75">
        <f>SUM(I58:I62)</f>
        <v>0.75</v>
      </c>
      <c r="E81" s="29">
        <f t="shared" si="3"/>
        <v>0.16666666666666666</v>
      </c>
      <c r="F81" s="30">
        <f t="shared" si="4"/>
        <v>0.125</v>
      </c>
      <c r="M81" s="37"/>
    </row>
    <row r="82" spans="1:13" ht="27" customHeight="1" thickBot="1">
      <c r="A82" s="40"/>
      <c r="C82" s="201" t="s">
        <v>73</v>
      </c>
      <c r="D82" s="208"/>
      <c r="E82" s="209"/>
      <c r="F82" s="31">
        <f>SUM(F76:F81)</f>
        <v>0.79861111111111116</v>
      </c>
      <c r="M82" s="37"/>
    </row>
    <row r="83" spans="1:13" ht="14.25" customHeight="1" thickBot="1">
      <c r="A83" s="40"/>
      <c r="M83" s="37"/>
    </row>
    <row r="84" spans="1:13" ht="28.5" customHeight="1" thickBot="1">
      <c r="A84" s="40"/>
      <c r="C84" s="198" t="s">
        <v>78</v>
      </c>
      <c r="D84" s="208"/>
      <c r="E84" s="209"/>
      <c r="F84" s="76">
        <f>(F72*50%)+(F82*50%)</f>
        <v>0.89930555555555547</v>
      </c>
      <c r="M84" s="37"/>
    </row>
    <row r="85" spans="1:13" ht="14.25" customHeight="1">
      <c r="A85" s="40"/>
      <c r="M85" s="37"/>
    </row>
    <row r="86" spans="1:13" ht="14.25" customHeight="1">
      <c r="A86" s="40"/>
      <c r="M86" s="37"/>
    </row>
    <row r="87" spans="1:13" ht="14.25" customHeight="1">
      <c r="A87" s="40"/>
      <c r="M87" s="37"/>
    </row>
    <row r="88" spans="1:13" ht="14.25" customHeight="1">
      <c r="A88" s="40"/>
      <c r="M88" s="37"/>
    </row>
    <row r="89" spans="1:13" ht="14.25" customHeight="1">
      <c r="A89" s="40"/>
      <c r="M89" s="37"/>
    </row>
    <row r="90" spans="1:13" ht="14.25" customHeight="1">
      <c r="A90" s="40"/>
      <c r="M90" s="37"/>
    </row>
    <row r="91" spans="1:13" ht="14.25" customHeight="1">
      <c r="A91" s="40"/>
      <c r="M91" s="37"/>
    </row>
    <row r="92" spans="1:13" ht="14.25" customHeight="1">
      <c r="A92" s="40"/>
      <c r="M92" s="37"/>
    </row>
    <row r="93" spans="1:13" ht="16.899999999999999" customHeight="1">
      <c r="A93" s="40"/>
      <c r="C93" s="96" t="s">
        <v>524</v>
      </c>
      <c r="E93" s="97"/>
      <c r="F93" s="97"/>
      <c r="G93" s="97"/>
      <c r="H93" s="97"/>
      <c r="I93" s="97"/>
      <c r="J93" s="98"/>
      <c r="M93" s="37"/>
    </row>
    <row r="94" spans="1:13" ht="14.25" customHeight="1">
      <c r="A94" s="40"/>
      <c r="C94" s="89" t="s">
        <v>508</v>
      </c>
      <c r="D94" s="97"/>
      <c r="E94" s="82"/>
      <c r="F94" s="82"/>
      <c r="G94" s="82"/>
      <c r="H94" s="82"/>
      <c r="I94" s="82"/>
      <c r="J94" s="88"/>
      <c r="M94" s="37"/>
    </row>
    <row r="95" spans="1:13" ht="14.25" customHeight="1">
      <c r="A95" s="40"/>
      <c r="C95" s="89" t="s">
        <v>525</v>
      </c>
      <c r="D95" s="82"/>
      <c r="E95" s="82"/>
      <c r="F95" s="82"/>
      <c r="G95" s="82"/>
      <c r="H95" s="82"/>
      <c r="I95" s="82"/>
      <c r="J95" s="88"/>
      <c r="M95" s="37"/>
    </row>
    <row r="96" spans="1:13" ht="14.25" customHeight="1">
      <c r="A96" s="40"/>
      <c r="C96" s="100" t="s">
        <v>511</v>
      </c>
      <c r="D96" s="91"/>
      <c r="E96" s="91"/>
      <c r="F96" s="91"/>
      <c r="G96" s="91"/>
      <c r="H96" s="91"/>
      <c r="I96" s="91"/>
      <c r="J96" s="101"/>
      <c r="M96" s="37"/>
    </row>
    <row r="97" spans="1:13" ht="14.25" customHeight="1">
      <c r="A97" s="40"/>
      <c r="M97" s="37"/>
    </row>
    <row r="98" spans="1:13" ht="14.25" customHeight="1">
      <c r="A98" s="40"/>
      <c r="M98" s="37"/>
    </row>
    <row r="99" spans="1:13" ht="14.25" customHeight="1" thickBot="1">
      <c r="A99" s="42"/>
      <c r="B99" s="43"/>
      <c r="C99" s="43"/>
      <c r="D99" s="43"/>
      <c r="E99" s="43"/>
      <c r="F99" s="43"/>
      <c r="G99" s="43"/>
      <c r="H99" s="43"/>
      <c r="I99" s="43"/>
      <c r="J99" s="43"/>
      <c r="K99" s="43"/>
      <c r="L99" s="43"/>
      <c r="M99" s="44"/>
    </row>
    <row r="100" spans="1:13" ht="14.25" customHeight="1"/>
    <row r="101" spans="1:13" ht="14.25" customHeight="1"/>
    <row r="102" spans="1:13" ht="14.25" customHeight="1"/>
    <row r="103" spans="1:13" ht="14.25" customHeight="1"/>
    <row r="104" spans="1:13" ht="14.25" customHeight="1"/>
    <row r="105" spans="1:13" ht="14.25" customHeight="1"/>
    <row r="106" spans="1:13" ht="14.25" customHeight="1"/>
    <row r="107" spans="1:13" ht="14.25" customHeight="1"/>
    <row r="108" spans="1:13" ht="14.25" customHeight="1"/>
    <row r="109" spans="1:13" ht="14.25" customHeight="1"/>
    <row r="110" spans="1:13" ht="14.25" customHeight="1"/>
    <row r="111" spans="1:13" ht="14.25" customHeight="1"/>
    <row r="112" spans="1:13"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row r="1003" ht="14.25" customHeight="1"/>
    <row r="1004" ht="14.25" customHeight="1"/>
    <row r="1005" ht="14.25" customHeight="1"/>
    <row r="1006" ht="14.25" customHeight="1"/>
    <row r="1007" ht="14.25" customHeight="1"/>
    <row r="1008" ht="14.25" customHeight="1"/>
    <row r="1009" ht="14.25" customHeight="1"/>
    <row r="1010" ht="14.25" customHeight="1"/>
    <row r="1011" ht="14.25" customHeight="1"/>
    <row r="1012" ht="14.25" customHeight="1"/>
    <row r="1013" ht="14.25" customHeight="1"/>
    <row r="1014" ht="14.25" customHeight="1"/>
    <row r="1015" ht="14.25" customHeight="1"/>
    <row r="1016" ht="14.25" customHeight="1"/>
    <row r="1017" ht="14.25" customHeight="1"/>
    <row r="1018" ht="14.25" customHeight="1"/>
    <row r="1019" ht="14.25" customHeight="1"/>
    <row r="1020" ht="14.25" customHeight="1"/>
    <row r="1021" ht="14.25" customHeight="1"/>
    <row r="1022" ht="14.25" customHeight="1"/>
    <row r="1023" ht="14.25" customHeight="1"/>
    <row r="1024" ht="14.25" customHeight="1"/>
    <row r="1025" ht="14.25" customHeight="1"/>
    <row r="1026" ht="14.25" customHeight="1"/>
    <row r="1027" ht="14.25" customHeight="1"/>
    <row r="1028" ht="14.25" customHeight="1"/>
    <row r="1029" ht="14.25" customHeight="1"/>
    <row r="1030" ht="14.25" customHeight="1"/>
    <row r="1031" ht="14.25" customHeight="1"/>
    <row r="1032" ht="14.25" customHeight="1"/>
    <row r="1033" ht="14.25" customHeight="1"/>
    <row r="1034" ht="14.25" customHeight="1"/>
    <row r="1035" ht="14.25" customHeight="1"/>
    <row r="1036" ht="14.25" customHeight="1"/>
    <row r="1037" ht="14.25" customHeight="1"/>
    <row r="1038" ht="14.25" customHeight="1"/>
    <row r="1039" ht="14.25" customHeight="1"/>
    <row r="1040" ht="14.25" customHeight="1"/>
    <row r="1041" ht="14.25" customHeight="1"/>
    <row r="1042" ht="14.25" customHeight="1"/>
    <row r="1043" ht="14.25" customHeight="1"/>
    <row r="1044" ht="14.25" customHeight="1"/>
    <row r="1045" ht="14.25" customHeight="1"/>
    <row r="1046" ht="14.25" customHeight="1"/>
    <row r="1047" ht="14.25" customHeight="1"/>
    <row r="1048" ht="14.25" customHeight="1"/>
    <row r="1049" ht="14.25" customHeight="1"/>
    <row r="1050" ht="14.25" customHeight="1"/>
    <row r="1051" ht="14.25" customHeight="1"/>
    <row r="1052" ht="14.25" customHeight="1"/>
    <row r="1053" ht="14.25" customHeight="1"/>
    <row r="1054" ht="14.25" customHeight="1"/>
  </sheetData>
  <sheetProtection algorithmName="SHA-512" hashValue="2jgEbysTO1+vCh2iX84cjXhntxNBaW+UWoyE4CpsHMWQdZF8P6RoVLz9p4H/+yUlCHM2LcNhLOBiXpD1jt7pew==" saltValue="ByHejkbH2vXpvjJxLpnvzg==" spinCount="100000" sheet="1" objects="1" scenarios="1"/>
  <mergeCells count="11">
    <mergeCell ref="A9:M9"/>
    <mergeCell ref="C72:E72"/>
    <mergeCell ref="C82:E82"/>
    <mergeCell ref="C84:E84"/>
    <mergeCell ref="A1:M1"/>
    <mergeCell ref="A2:M2"/>
    <mergeCell ref="A3:M3"/>
    <mergeCell ref="A4:M4"/>
    <mergeCell ref="A5:M5"/>
    <mergeCell ref="A6:M6"/>
    <mergeCell ref="A7:M8"/>
  </mergeCells>
  <hyperlinks>
    <hyperlink ref="B64"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209"/>
  <sheetViews>
    <sheetView showGridLines="0" view="pageBreakPreview" topLeftCell="A2" zoomScale="80" zoomScaleNormal="70" zoomScaleSheetLayoutView="80" workbookViewId="0">
      <selection activeCell="C242" sqref="C242"/>
    </sheetView>
  </sheetViews>
  <sheetFormatPr baseColWidth="10" defaultColWidth="12.625" defaultRowHeight="15" customHeight="1"/>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c r="A1" s="222"/>
      <c r="B1" s="223"/>
      <c r="C1" s="223"/>
      <c r="D1" s="223"/>
      <c r="E1" s="223"/>
      <c r="F1" s="223"/>
      <c r="G1" s="223"/>
      <c r="H1" s="223"/>
      <c r="I1" s="223"/>
      <c r="J1" s="223"/>
      <c r="K1" s="223"/>
      <c r="L1" s="223"/>
      <c r="M1" s="224"/>
    </row>
    <row r="2" spans="1:13" ht="18" customHeight="1">
      <c r="A2" s="225" t="s">
        <v>0</v>
      </c>
      <c r="B2" s="226"/>
      <c r="C2" s="226"/>
      <c r="D2" s="226"/>
      <c r="E2" s="226"/>
      <c r="F2" s="226"/>
      <c r="G2" s="226"/>
      <c r="H2" s="226"/>
      <c r="I2" s="226"/>
      <c r="J2" s="226"/>
      <c r="K2" s="226"/>
      <c r="L2" s="226"/>
      <c r="M2" s="227"/>
    </row>
    <row r="3" spans="1:13" ht="18" customHeight="1">
      <c r="A3" s="225" t="s">
        <v>1</v>
      </c>
      <c r="B3" s="226"/>
      <c r="C3" s="226"/>
      <c r="D3" s="226"/>
      <c r="E3" s="226"/>
      <c r="F3" s="226"/>
      <c r="G3" s="226"/>
      <c r="H3" s="226"/>
      <c r="I3" s="226"/>
      <c r="J3" s="226"/>
      <c r="K3" s="226"/>
      <c r="L3" s="226"/>
      <c r="M3" s="227"/>
    </row>
    <row r="4" spans="1:13" ht="18" customHeight="1">
      <c r="A4" s="225" t="s">
        <v>2</v>
      </c>
      <c r="B4" s="226"/>
      <c r="C4" s="226"/>
      <c r="D4" s="226"/>
      <c r="E4" s="226"/>
      <c r="F4" s="226"/>
      <c r="G4" s="226"/>
      <c r="H4" s="226"/>
      <c r="I4" s="226"/>
      <c r="J4" s="226"/>
      <c r="K4" s="226"/>
      <c r="L4" s="226"/>
      <c r="M4" s="227"/>
    </row>
    <row r="5" spans="1:13" ht="18" customHeight="1">
      <c r="A5" s="225">
        <v>2024</v>
      </c>
      <c r="B5" s="226"/>
      <c r="C5" s="226"/>
      <c r="D5" s="226"/>
      <c r="E5" s="226"/>
      <c r="F5" s="226"/>
      <c r="G5" s="226"/>
      <c r="H5" s="226"/>
      <c r="I5" s="226"/>
      <c r="J5" s="226"/>
      <c r="K5" s="226"/>
      <c r="L5" s="226"/>
      <c r="M5" s="227"/>
    </row>
    <row r="6" spans="1:13" ht="14.25" customHeight="1">
      <c r="A6" s="219"/>
      <c r="B6" s="220"/>
      <c r="C6" s="220"/>
      <c r="D6" s="220"/>
      <c r="E6" s="220"/>
      <c r="F6" s="220"/>
      <c r="G6" s="220"/>
      <c r="H6" s="220"/>
      <c r="I6" s="220"/>
      <c r="J6" s="220"/>
      <c r="K6" s="220"/>
      <c r="L6" s="220"/>
      <c r="M6" s="221"/>
    </row>
    <row r="7" spans="1:13" ht="13.9" customHeight="1">
      <c r="A7" s="160" t="s">
        <v>17</v>
      </c>
      <c r="B7" s="228"/>
      <c r="C7" s="228"/>
      <c r="D7" s="228"/>
      <c r="E7" s="228"/>
      <c r="F7" s="228"/>
      <c r="G7" s="228"/>
      <c r="H7" s="228"/>
      <c r="I7" s="228"/>
      <c r="J7" s="228"/>
      <c r="K7" s="228"/>
      <c r="L7" s="228"/>
      <c r="M7" s="229"/>
    </row>
    <row r="8" spans="1:13" ht="14.25" customHeight="1" thickBot="1">
      <c r="A8" s="230"/>
      <c r="B8" s="231"/>
      <c r="C8" s="231"/>
      <c r="D8" s="231"/>
      <c r="E8" s="231"/>
      <c r="F8" s="231"/>
      <c r="G8" s="231"/>
      <c r="H8" s="231"/>
      <c r="I8" s="231"/>
      <c r="J8" s="231"/>
      <c r="K8" s="231"/>
      <c r="L8" s="231"/>
      <c r="M8" s="232"/>
    </row>
    <row r="9" spans="1:13" ht="52.5" customHeight="1" thickBot="1">
      <c r="A9" s="204" t="s">
        <v>422</v>
      </c>
      <c r="B9" s="233"/>
      <c r="C9" s="233"/>
      <c r="D9" s="233"/>
      <c r="E9" s="233"/>
      <c r="F9" s="233"/>
      <c r="G9" s="233"/>
      <c r="H9" s="233"/>
      <c r="I9" s="233"/>
      <c r="J9" s="233"/>
      <c r="K9" s="233"/>
      <c r="L9" s="233"/>
      <c r="M9" s="234"/>
    </row>
    <row r="10" spans="1:13" ht="14.25" customHeight="1">
      <c r="A10" s="68"/>
      <c r="M10" s="99"/>
    </row>
    <row r="11" spans="1:13" ht="14.25" hidden="1" customHeight="1">
      <c r="A11" s="68"/>
      <c r="B11" s="8" t="s">
        <v>43</v>
      </c>
      <c r="C11" s="9" t="s">
        <v>44</v>
      </c>
      <c r="D11" s="8" t="s">
        <v>45</v>
      </c>
      <c r="E11" s="9" t="s">
        <v>46</v>
      </c>
      <c r="F11" s="9" t="s">
        <v>47</v>
      </c>
      <c r="G11" s="9" t="s">
        <v>48</v>
      </c>
      <c r="H11" s="9" t="s">
        <v>514</v>
      </c>
      <c r="I11" s="9" t="s">
        <v>518</v>
      </c>
      <c r="J11" s="9" t="s">
        <v>51</v>
      </c>
      <c r="K11" s="9" t="s">
        <v>515</v>
      </c>
      <c r="M11" s="99"/>
    </row>
    <row r="12" spans="1:13" ht="14.25" hidden="1" customHeight="1">
      <c r="A12" s="68"/>
      <c r="B12" s="148" t="s">
        <v>117</v>
      </c>
      <c r="C12" s="147" t="s">
        <v>118</v>
      </c>
      <c r="D12" s="146" t="s">
        <v>43</v>
      </c>
      <c r="E12" s="149">
        <v>171</v>
      </c>
      <c r="F12" s="120" t="s">
        <v>17</v>
      </c>
      <c r="G12" s="120" t="s">
        <v>119</v>
      </c>
      <c r="H12" s="120" t="s">
        <v>56</v>
      </c>
      <c r="I12" s="121">
        <v>0</v>
      </c>
      <c r="J12" s="150">
        <v>0.16666666666666669</v>
      </c>
      <c r="K12" s="121">
        <v>0</v>
      </c>
      <c r="M12" s="99"/>
    </row>
    <row r="13" spans="1:13" ht="14.25" hidden="1" customHeight="1">
      <c r="A13" s="68"/>
      <c r="B13" s="148" t="s">
        <v>120</v>
      </c>
      <c r="C13" s="147" t="s">
        <v>121</v>
      </c>
      <c r="D13" s="146" t="s">
        <v>43</v>
      </c>
      <c r="E13" s="149">
        <v>172</v>
      </c>
      <c r="F13" s="120" t="s">
        <v>17</v>
      </c>
      <c r="G13" s="120" t="s">
        <v>119</v>
      </c>
      <c r="H13" s="120" t="s">
        <v>56</v>
      </c>
      <c r="I13" s="121">
        <v>0</v>
      </c>
      <c r="J13" s="150">
        <v>0.16666666666666669</v>
      </c>
      <c r="K13" s="121">
        <v>0</v>
      </c>
      <c r="M13" s="99"/>
    </row>
    <row r="14" spans="1:13" ht="14.25" hidden="1" customHeight="1">
      <c r="A14" s="68"/>
      <c r="B14" s="148" t="s">
        <v>122</v>
      </c>
      <c r="C14" s="147" t="s">
        <v>123</v>
      </c>
      <c r="D14" s="146" t="s">
        <v>43</v>
      </c>
      <c r="E14" s="149">
        <v>173</v>
      </c>
      <c r="F14" s="120" t="s">
        <v>17</v>
      </c>
      <c r="G14" s="120" t="s">
        <v>119</v>
      </c>
      <c r="H14" s="120" t="s">
        <v>56</v>
      </c>
      <c r="I14" s="150">
        <v>0</v>
      </c>
      <c r="J14" s="150">
        <v>0.16666666666666669</v>
      </c>
      <c r="K14" s="121">
        <v>0</v>
      </c>
      <c r="M14" s="99"/>
    </row>
    <row r="15" spans="1:13" ht="14.25" hidden="1" customHeight="1">
      <c r="A15" s="68"/>
      <c r="B15" s="148" t="s">
        <v>124</v>
      </c>
      <c r="C15" s="147" t="s">
        <v>125</v>
      </c>
      <c r="D15" s="146" t="s">
        <v>43</v>
      </c>
      <c r="E15" s="149">
        <v>174</v>
      </c>
      <c r="F15" s="120" t="s">
        <v>17</v>
      </c>
      <c r="G15" s="120" t="s">
        <v>119</v>
      </c>
      <c r="H15" s="120" t="s">
        <v>56</v>
      </c>
      <c r="I15" s="150">
        <v>0</v>
      </c>
      <c r="J15" s="150">
        <v>0.16666666666666669</v>
      </c>
      <c r="K15" s="121">
        <v>0</v>
      </c>
      <c r="M15" s="99"/>
    </row>
    <row r="16" spans="1:13" ht="14.25" hidden="1" customHeight="1">
      <c r="A16" s="68"/>
      <c r="B16" s="148" t="s">
        <v>126</v>
      </c>
      <c r="C16" s="147" t="s">
        <v>127</v>
      </c>
      <c r="D16" s="146" t="s">
        <v>43</v>
      </c>
      <c r="E16" s="149">
        <v>175</v>
      </c>
      <c r="F16" s="120" t="s">
        <v>17</v>
      </c>
      <c r="G16" s="120" t="s">
        <v>119</v>
      </c>
      <c r="H16" s="120" t="s">
        <v>56</v>
      </c>
      <c r="I16" s="150">
        <v>0</v>
      </c>
      <c r="J16" s="150">
        <v>0.16666666666666669</v>
      </c>
      <c r="K16" s="121">
        <v>0</v>
      </c>
      <c r="M16" s="99"/>
    </row>
    <row r="17" spans="1:13" ht="14.25" hidden="1" customHeight="1">
      <c r="A17" s="68"/>
      <c r="B17" s="148" t="s">
        <v>128</v>
      </c>
      <c r="C17" s="147" t="s">
        <v>129</v>
      </c>
      <c r="D17" s="146" t="s">
        <v>43</v>
      </c>
      <c r="E17" s="149">
        <v>176</v>
      </c>
      <c r="F17" s="120" t="s">
        <v>17</v>
      </c>
      <c r="G17" s="120" t="s">
        <v>119</v>
      </c>
      <c r="H17" s="120" t="s">
        <v>56</v>
      </c>
      <c r="I17" s="121">
        <v>0</v>
      </c>
      <c r="J17" s="150">
        <v>0.16666666666666669</v>
      </c>
      <c r="K17" s="121">
        <v>0</v>
      </c>
      <c r="M17" s="99"/>
    </row>
    <row r="18" spans="1:13" ht="14.25" hidden="1" customHeight="1">
      <c r="A18" s="68"/>
      <c r="B18" s="148" t="s">
        <v>130</v>
      </c>
      <c r="C18" s="147" t="s">
        <v>131</v>
      </c>
      <c r="D18" s="146" t="s">
        <v>54</v>
      </c>
      <c r="E18" s="149">
        <v>180</v>
      </c>
      <c r="F18" s="120" t="s">
        <v>17</v>
      </c>
      <c r="G18" s="120" t="s">
        <v>119</v>
      </c>
      <c r="H18" s="120" t="s">
        <v>56</v>
      </c>
      <c r="I18" s="121">
        <v>4.3478260869565216E-2</v>
      </c>
      <c r="J18" s="150">
        <v>0.16666666666666669</v>
      </c>
      <c r="K18" s="121">
        <v>7.2463768115942039E-3</v>
      </c>
      <c r="M18" s="99"/>
    </row>
    <row r="19" spans="1:13" ht="14.25" hidden="1" customHeight="1">
      <c r="A19" s="68"/>
      <c r="B19" s="148" t="s">
        <v>132</v>
      </c>
      <c r="C19" s="147" t="s">
        <v>133</v>
      </c>
      <c r="D19" s="146" t="s">
        <v>43</v>
      </c>
      <c r="E19" s="149">
        <v>181</v>
      </c>
      <c r="F19" s="120" t="s">
        <v>17</v>
      </c>
      <c r="G19" s="120" t="s">
        <v>119</v>
      </c>
      <c r="H19" s="120" t="s">
        <v>56</v>
      </c>
      <c r="I19" s="121">
        <v>0</v>
      </c>
      <c r="J19" s="150">
        <v>0.16666666666666669</v>
      </c>
      <c r="K19" s="121">
        <v>0</v>
      </c>
      <c r="M19" s="99"/>
    </row>
    <row r="20" spans="1:13" ht="14.25" hidden="1" customHeight="1">
      <c r="A20" s="68"/>
      <c r="B20" s="148" t="s">
        <v>134</v>
      </c>
      <c r="C20" s="147" t="s">
        <v>135</v>
      </c>
      <c r="D20" s="146" t="s">
        <v>43</v>
      </c>
      <c r="E20" s="149">
        <v>182</v>
      </c>
      <c r="F20" s="120" t="s">
        <v>17</v>
      </c>
      <c r="G20" s="120" t="s">
        <v>119</v>
      </c>
      <c r="H20" s="120" t="s">
        <v>56</v>
      </c>
      <c r="I20" s="150">
        <v>0</v>
      </c>
      <c r="J20" s="150">
        <v>0.16666666666666669</v>
      </c>
      <c r="K20" s="121">
        <v>0</v>
      </c>
      <c r="M20" s="99"/>
    </row>
    <row r="21" spans="1:13" ht="14.25" hidden="1" customHeight="1">
      <c r="A21" s="68"/>
      <c r="B21" s="148" t="s">
        <v>136</v>
      </c>
      <c r="C21" s="147" t="s">
        <v>137</v>
      </c>
      <c r="D21" s="146" t="s">
        <v>54</v>
      </c>
      <c r="E21" s="149">
        <v>183</v>
      </c>
      <c r="F21" s="120" t="s">
        <v>17</v>
      </c>
      <c r="G21" s="120" t="s">
        <v>119</v>
      </c>
      <c r="H21" s="120" t="s">
        <v>56</v>
      </c>
      <c r="I21" s="121">
        <v>1.4492753623188406E-2</v>
      </c>
      <c r="J21" s="150">
        <v>0.16666666666666669</v>
      </c>
      <c r="K21" s="121">
        <v>2.415458937198068E-3</v>
      </c>
      <c r="M21" s="99"/>
    </row>
    <row r="22" spans="1:13" ht="14.25" hidden="1" customHeight="1">
      <c r="A22" s="68"/>
      <c r="B22" s="148" t="s">
        <v>138</v>
      </c>
      <c r="C22" s="147" t="s">
        <v>139</v>
      </c>
      <c r="D22" s="146" t="s">
        <v>43</v>
      </c>
      <c r="E22" s="149">
        <v>184</v>
      </c>
      <c r="F22" s="120" t="s">
        <v>17</v>
      </c>
      <c r="G22" s="120" t="s">
        <v>119</v>
      </c>
      <c r="H22" s="120" t="s">
        <v>56</v>
      </c>
      <c r="I22" s="150">
        <v>0</v>
      </c>
      <c r="J22" s="150">
        <v>0.16666666666666669</v>
      </c>
      <c r="K22" s="121">
        <v>0</v>
      </c>
      <c r="M22" s="99"/>
    </row>
    <row r="23" spans="1:13" ht="14.25" hidden="1" customHeight="1">
      <c r="A23" s="68"/>
      <c r="B23" s="148" t="s">
        <v>140</v>
      </c>
      <c r="C23" s="147" t="s">
        <v>141</v>
      </c>
      <c r="D23" s="146" t="s">
        <v>43</v>
      </c>
      <c r="E23" s="149">
        <v>185</v>
      </c>
      <c r="F23" s="120" t="s">
        <v>17</v>
      </c>
      <c r="G23" s="120" t="s">
        <v>119</v>
      </c>
      <c r="H23" s="120" t="s">
        <v>56</v>
      </c>
      <c r="I23" s="121">
        <v>0</v>
      </c>
      <c r="J23" s="150">
        <v>0.16666666666666669</v>
      </c>
      <c r="K23" s="121">
        <v>0</v>
      </c>
      <c r="M23" s="99"/>
    </row>
    <row r="24" spans="1:13" ht="14.25" hidden="1" customHeight="1">
      <c r="A24" s="68"/>
      <c r="B24" s="148" t="s">
        <v>142</v>
      </c>
      <c r="C24" s="147" t="s">
        <v>143</v>
      </c>
      <c r="D24" s="146" t="s">
        <v>43</v>
      </c>
      <c r="E24" s="149">
        <v>189</v>
      </c>
      <c r="F24" s="120" t="s">
        <v>17</v>
      </c>
      <c r="G24" s="120" t="s">
        <v>119</v>
      </c>
      <c r="H24" s="120" t="s">
        <v>56</v>
      </c>
      <c r="I24" s="121">
        <v>0</v>
      </c>
      <c r="J24" s="150">
        <v>0.16666666666666669</v>
      </c>
      <c r="K24" s="121">
        <v>0</v>
      </c>
      <c r="M24" s="99"/>
    </row>
    <row r="25" spans="1:13" ht="14.25" hidden="1" customHeight="1">
      <c r="A25" s="68"/>
      <c r="B25" s="148" t="s">
        <v>144</v>
      </c>
      <c r="C25" s="147" t="s">
        <v>145</v>
      </c>
      <c r="D25" s="146" t="s">
        <v>43</v>
      </c>
      <c r="E25" s="149">
        <v>190</v>
      </c>
      <c r="F25" s="120" t="s">
        <v>17</v>
      </c>
      <c r="G25" s="120" t="s">
        <v>119</v>
      </c>
      <c r="H25" s="120" t="s">
        <v>56</v>
      </c>
      <c r="I25" s="121">
        <v>0</v>
      </c>
      <c r="J25" s="150">
        <v>0.16666666666666669</v>
      </c>
      <c r="K25" s="121">
        <v>0</v>
      </c>
      <c r="M25" s="99"/>
    </row>
    <row r="26" spans="1:13" ht="14.25" hidden="1" customHeight="1">
      <c r="A26" s="68"/>
      <c r="B26" s="148" t="s">
        <v>146</v>
      </c>
      <c r="C26" s="147" t="s">
        <v>147</v>
      </c>
      <c r="D26" s="146" t="s">
        <v>43</v>
      </c>
      <c r="E26" s="149">
        <v>191</v>
      </c>
      <c r="F26" s="120" t="s">
        <v>17</v>
      </c>
      <c r="G26" s="120" t="s">
        <v>119</v>
      </c>
      <c r="H26" s="120" t="s">
        <v>56</v>
      </c>
      <c r="I26" s="150">
        <v>0</v>
      </c>
      <c r="J26" s="150">
        <v>0.16666666666666669</v>
      </c>
      <c r="K26" s="121">
        <v>0</v>
      </c>
      <c r="M26" s="99"/>
    </row>
    <row r="27" spans="1:13" ht="14.25" hidden="1" customHeight="1">
      <c r="A27" s="68"/>
      <c r="B27" s="148" t="s">
        <v>148</v>
      </c>
      <c r="C27" s="147" t="s">
        <v>149</v>
      </c>
      <c r="D27" s="146" t="s">
        <v>43</v>
      </c>
      <c r="E27" s="149">
        <v>192</v>
      </c>
      <c r="F27" s="120" t="s">
        <v>17</v>
      </c>
      <c r="G27" s="120" t="s">
        <v>119</v>
      </c>
      <c r="H27" s="120" t="s">
        <v>56</v>
      </c>
      <c r="I27" s="150">
        <v>0</v>
      </c>
      <c r="J27" s="150">
        <v>0.16666666666666669</v>
      </c>
      <c r="K27" s="121">
        <v>0</v>
      </c>
      <c r="M27" s="99"/>
    </row>
    <row r="28" spans="1:13" ht="14.25" hidden="1" customHeight="1">
      <c r="A28" s="68"/>
      <c r="B28" s="148" t="s">
        <v>150</v>
      </c>
      <c r="C28" s="147" t="s">
        <v>151</v>
      </c>
      <c r="D28" s="146" t="s">
        <v>43</v>
      </c>
      <c r="E28" s="149">
        <v>193</v>
      </c>
      <c r="F28" s="120" t="s">
        <v>17</v>
      </c>
      <c r="G28" s="120" t="s">
        <v>119</v>
      </c>
      <c r="H28" s="120" t="s">
        <v>56</v>
      </c>
      <c r="I28" s="150">
        <v>0</v>
      </c>
      <c r="J28" s="150">
        <v>0.16666666666666669</v>
      </c>
      <c r="K28" s="121">
        <v>0</v>
      </c>
      <c r="M28" s="99"/>
    </row>
    <row r="29" spans="1:13" ht="14.25" hidden="1" customHeight="1">
      <c r="A29" s="68"/>
      <c r="B29" s="148" t="s">
        <v>152</v>
      </c>
      <c r="C29" s="147" t="s">
        <v>153</v>
      </c>
      <c r="D29" s="146" t="s">
        <v>43</v>
      </c>
      <c r="E29" s="149">
        <v>194</v>
      </c>
      <c r="F29" s="120" t="s">
        <v>17</v>
      </c>
      <c r="G29" s="120" t="s">
        <v>119</v>
      </c>
      <c r="H29" s="120" t="s">
        <v>56</v>
      </c>
      <c r="I29" s="121">
        <v>0</v>
      </c>
      <c r="J29" s="150">
        <v>0.16666666666666669</v>
      </c>
      <c r="K29" s="121">
        <v>0</v>
      </c>
      <c r="M29" s="99"/>
    </row>
    <row r="30" spans="1:13" ht="14.25" hidden="1" customHeight="1">
      <c r="A30" s="68"/>
      <c r="B30" s="148" t="s">
        <v>154</v>
      </c>
      <c r="C30" s="147" t="s">
        <v>155</v>
      </c>
      <c r="D30" s="146" t="s">
        <v>43</v>
      </c>
      <c r="E30" s="149">
        <v>198</v>
      </c>
      <c r="F30" s="120" t="s">
        <v>17</v>
      </c>
      <c r="G30" s="120" t="s">
        <v>119</v>
      </c>
      <c r="H30" s="120" t="s">
        <v>56</v>
      </c>
      <c r="I30" s="121">
        <v>0</v>
      </c>
      <c r="J30" s="150">
        <v>0.16666666666666669</v>
      </c>
      <c r="K30" s="121">
        <v>0</v>
      </c>
      <c r="M30" s="99"/>
    </row>
    <row r="31" spans="1:13" ht="14.25" hidden="1" customHeight="1">
      <c r="A31" s="68"/>
      <c r="B31" s="148" t="s">
        <v>156</v>
      </c>
      <c r="C31" s="147" t="s">
        <v>157</v>
      </c>
      <c r="D31" s="146" t="s">
        <v>43</v>
      </c>
      <c r="E31" s="149">
        <v>199</v>
      </c>
      <c r="F31" s="120" t="s">
        <v>17</v>
      </c>
      <c r="G31" s="120" t="s">
        <v>119</v>
      </c>
      <c r="H31" s="120" t="s">
        <v>56</v>
      </c>
      <c r="I31" s="121">
        <v>0</v>
      </c>
      <c r="J31" s="150">
        <v>0.16666666666666669</v>
      </c>
      <c r="K31" s="121">
        <v>0</v>
      </c>
      <c r="M31" s="99"/>
    </row>
    <row r="32" spans="1:13" ht="15" hidden="1" customHeight="1">
      <c r="A32" s="68"/>
      <c r="B32" s="148" t="s">
        <v>158</v>
      </c>
      <c r="C32" s="147" t="s">
        <v>159</v>
      </c>
      <c r="D32" s="146" t="s">
        <v>43</v>
      </c>
      <c r="E32" s="149">
        <v>200</v>
      </c>
      <c r="F32" s="120" t="s">
        <v>17</v>
      </c>
      <c r="G32" s="120" t="s">
        <v>119</v>
      </c>
      <c r="H32" s="120" t="s">
        <v>56</v>
      </c>
      <c r="I32" s="150">
        <v>0</v>
      </c>
      <c r="J32" s="150">
        <v>0.16666666666666669</v>
      </c>
      <c r="K32" s="121">
        <v>0</v>
      </c>
      <c r="M32" s="99"/>
    </row>
    <row r="33" spans="1:13" ht="15" hidden="1" customHeight="1">
      <c r="A33" s="68"/>
      <c r="B33" s="148" t="s">
        <v>160</v>
      </c>
      <c r="C33" s="147" t="s">
        <v>161</v>
      </c>
      <c r="D33" s="146" t="s">
        <v>43</v>
      </c>
      <c r="E33" s="149">
        <v>201</v>
      </c>
      <c r="F33" s="120" t="s">
        <v>17</v>
      </c>
      <c r="G33" s="120" t="s">
        <v>119</v>
      </c>
      <c r="H33" s="120" t="s">
        <v>56</v>
      </c>
      <c r="I33" s="150">
        <v>0</v>
      </c>
      <c r="J33" s="150">
        <v>0.16666666666666669</v>
      </c>
      <c r="K33" s="121">
        <v>0</v>
      </c>
      <c r="M33" s="99"/>
    </row>
    <row r="34" spans="1:13" ht="14.25" hidden="1" customHeight="1">
      <c r="A34" s="68"/>
      <c r="B34" s="148" t="s">
        <v>162</v>
      </c>
      <c r="C34" s="147" t="s">
        <v>163</v>
      </c>
      <c r="D34" s="146" t="s">
        <v>43</v>
      </c>
      <c r="E34" s="149">
        <v>202</v>
      </c>
      <c r="F34" s="120" t="s">
        <v>17</v>
      </c>
      <c r="G34" s="120" t="s">
        <v>119</v>
      </c>
      <c r="H34" s="120" t="s">
        <v>56</v>
      </c>
      <c r="I34" s="150">
        <v>0</v>
      </c>
      <c r="J34" s="150">
        <v>0.16666666666666669</v>
      </c>
      <c r="K34" s="121">
        <v>0</v>
      </c>
      <c r="M34" s="99"/>
    </row>
    <row r="35" spans="1:13" ht="14.25" hidden="1" customHeight="1">
      <c r="A35" s="68"/>
      <c r="B35" s="148" t="s">
        <v>164</v>
      </c>
      <c r="C35" s="147" t="s">
        <v>165</v>
      </c>
      <c r="D35" s="146" t="s">
        <v>43</v>
      </c>
      <c r="E35" s="149">
        <v>203</v>
      </c>
      <c r="F35" s="120" t="s">
        <v>17</v>
      </c>
      <c r="G35" s="120" t="s">
        <v>119</v>
      </c>
      <c r="H35" s="120" t="s">
        <v>56</v>
      </c>
      <c r="I35" s="121">
        <v>0</v>
      </c>
      <c r="J35" s="150">
        <v>0.16666666666666669</v>
      </c>
      <c r="K35" s="121">
        <v>0</v>
      </c>
      <c r="M35" s="99"/>
    </row>
    <row r="36" spans="1:13" ht="14.25" hidden="1" customHeight="1">
      <c r="A36" s="68"/>
      <c r="B36" s="148" t="s">
        <v>166</v>
      </c>
      <c r="C36" s="147" t="s">
        <v>167</v>
      </c>
      <c r="D36" s="146" t="s">
        <v>54</v>
      </c>
      <c r="E36" s="149">
        <v>207</v>
      </c>
      <c r="F36" s="120" t="s">
        <v>17</v>
      </c>
      <c r="G36" s="120" t="s">
        <v>119</v>
      </c>
      <c r="H36" s="120" t="s">
        <v>56</v>
      </c>
      <c r="I36" s="121">
        <v>4.3478260869565216E-2</v>
      </c>
      <c r="J36" s="150">
        <v>0.16666666666666669</v>
      </c>
      <c r="K36" s="121">
        <v>7.2463768115942039E-3</v>
      </c>
      <c r="M36" s="99"/>
    </row>
    <row r="37" spans="1:13" ht="14.25" hidden="1" customHeight="1">
      <c r="A37" s="68"/>
      <c r="B37" s="148" t="s">
        <v>168</v>
      </c>
      <c r="C37" s="147" t="s">
        <v>169</v>
      </c>
      <c r="D37" s="146" t="s">
        <v>54</v>
      </c>
      <c r="E37" s="149">
        <v>208</v>
      </c>
      <c r="F37" s="120" t="s">
        <v>17</v>
      </c>
      <c r="G37" s="120" t="s">
        <v>119</v>
      </c>
      <c r="H37" s="120" t="s">
        <v>56</v>
      </c>
      <c r="I37" s="121">
        <v>4.3478260869565216E-2</v>
      </c>
      <c r="J37" s="150">
        <v>0.16666666666666669</v>
      </c>
      <c r="K37" s="121">
        <v>7.2463768115942039E-3</v>
      </c>
      <c r="M37" s="99"/>
    </row>
    <row r="38" spans="1:13" ht="14.25" hidden="1" customHeight="1">
      <c r="A38" s="68"/>
      <c r="B38" s="148" t="s">
        <v>170</v>
      </c>
      <c r="C38" s="147" t="s">
        <v>171</v>
      </c>
      <c r="D38" s="146" t="s">
        <v>43</v>
      </c>
      <c r="E38" s="149">
        <v>209</v>
      </c>
      <c r="F38" s="120" t="s">
        <v>17</v>
      </c>
      <c r="G38" s="120" t="s">
        <v>119</v>
      </c>
      <c r="H38" s="120" t="s">
        <v>56</v>
      </c>
      <c r="I38" s="150">
        <v>0</v>
      </c>
      <c r="J38" s="150">
        <v>0.16666666666666669</v>
      </c>
      <c r="K38" s="121">
        <v>0</v>
      </c>
      <c r="M38" s="99"/>
    </row>
    <row r="39" spans="1:13" ht="14.25" hidden="1" customHeight="1">
      <c r="A39" s="68"/>
      <c r="B39" s="148" t="s">
        <v>172</v>
      </c>
      <c r="C39" s="147" t="s">
        <v>173</v>
      </c>
      <c r="D39" s="146" t="s">
        <v>54</v>
      </c>
      <c r="E39" s="149">
        <v>210</v>
      </c>
      <c r="F39" s="120" t="s">
        <v>17</v>
      </c>
      <c r="G39" s="120" t="s">
        <v>119</v>
      </c>
      <c r="H39" s="120" t="s">
        <v>56</v>
      </c>
      <c r="I39" s="121">
        <v>1.4492753623188406E-2</v>
      </c>
      <c r="J39" s="150">
        <v>0.16666666666666669</v>
      </c>
      <c r="K39" s="121">
        <v>2.415458937198068E-3</v>
      </c>
      <c r="M39" s="99"/>
    </row>
    <row r="40" spans="1:13" ht="14.25" hidden="1" customHeight="1">
      <c r="A40" s="68"/>
      <c r="B40" s="148" t="s">
        <v>174</v>
      </c>
      <c r="C40" s="147" t="s">
        <v>175</v>
      </c>
      <c r="D40" s="146" t="s">
        <v>43</v>
      </c>
      <c r="E40" s="149">
        <v>211</v>
      </c>
      <c r="F40" s="120" t="s">
        <v>17</v>
      </c>
      <c r="G40" s="120" t="s">
        <v>119</v>
      </c>
      <c r="H40" s="120" t="s">
        <v>56</v>
      </c>
      <c r="I40" s="150">
        <v>0</v>
      </c>
      <c r="J40" s="150">
        <v>0.16666666666666669</v>
      </c>
      <c r="K40" s="121">
        <v>0</v>
      </c>
      <c r="M40" s="99"/>
    </row>
    <row r="41" spans="1:13" ht="13.9" hidden="1" customHeight="1">
      <c r="A41" s="68"/>
      <c r="B41" s="148" t="s">
        <v>176</v>
      </c>
      <c r="C41" s="147" t="s">
        <v>177</v>
      </c>
      <c r="D41" s="146" t="s">
        <v>43</v>
      </c>
      <c r="E41" s="149">
        <v>212</v>
      </c>
      <c r="F41" s="120" t="s">
        <v>17</v>
      </c>
      <c r="G41" s="120" t="s">
        <v>119</v>
      </c>
      <c r="H41" s="120" t="s">
        <v>56</v>
      </c>
      <c r="I41" s="121">
        <v>0</v>
      </c>
      <c r="J41" s="150">
        <v>0.16666666666666669</v>
      </c>
      <c r="K41" s="121">
        <v>0</v>
      </c>
      <c r="M41" s="99"/>
    </row>
    <row r="42" spans="1:13" ht="13.9" hidden="1" customHeight="1">
      <c r="A42" s="68"/>
      <c r="B42" s="148" t="s">
        <v>742</v>
      </c>
      <c r="C42" s="147" t="s">
        <v>597</v>
      </c>
      <c r="D42" s="146" t="s">
        <v>43</v>
      </c>
      <c r="E42" s="149">
        <v>216</v>
      </c>
      <c r="F42" s="120" t="s">
        <v>17</v>
      </c>
      <c r="G42" s="120" t="s">
        <v>119</v>
      </c>
      <c r="H42" s="120" t="s">
        <v>56</v>
      </c>
      <c r="I42" s="121">
        <v>0</v>
      </c>
      <c r="J42" s="150">
        <v>0.16666666666666669</v>
      </c>
      <c r="K42" s="121">
        <v>0</v>
      </c>
      <c r="M42" s="99"/>
    </row>
    <row r="43" spans="1:13" ht="13.9" hidden="1" customHeight="1">
      <c r="A43" s="68"/>
      <c r="B43" s="148" t="s">
        <v>743</v>
      </c>
      <c r="C43" s="147" t="s">
        <v>598</v>
      </c>
      <c r="D43" s="146" t="s">
        <v>43</v>
      </c>
      <c r="E43" s="149">
        <v>217</v>
      </c>
      <c r="F43" s="120" t="s">
        <v>17</v>
      </c>
      <c r="G43" s="120" t="s">
        <v>119</v>
      </c>
      <c r="H43" s="120" t="s">
        <v>56</v>
      </c>
      <c r="I43" s="121">
        <v>0</v>
      </c>
      <c r="J43" s="150">
        <v>0.16666666666666669</v>
      </c>
      <c r="K43" s="121">
        <v>0</v>
      </c>
      <c r="M43" s="99"/>
    </row>
    <row r="44" spans="1:13" ht="13.9" hidden="1" customHeight="1">
      <c r="A44" s="68"/>
      <c r="B44" s="148" t="s">
        <v>744</v>
      </c>
      <c r="C44" s="147" t="s">
        <v>599</v>
      </c>
      <c r="D44" s="146" t="s">
        <v>43</v>
      </c>
      <c r="E44" s="149">
        <v>218</v>
      </c>
      <c r="F44" s="120" t="s">
        <v>17</v>
      </c>
      <c r="G44" s="120" t="s">
        <v>119</v>
      </c>
      <c r="H44" s="120" t="s">
        <v>56</v>
      </c>
      <c r="I44" s="150">
        <v>0</v>
      </c>
      <c r="J44" s="150">
        <v>0.16666666666666669</v>
      </c>
      <c r="K44" s="121">
        <v>0</v>
      </c>
      <c r="M44" s="99"/>
    </row>
    <row r="45" spans="1:13" ht="13.9" hidden="1" customHeight="1">
      <c r="A45" s="68"/>
      <c r="B45" s="148" t="s">
        <v>745</v>
      </c>
      <c r="C45" s="147" t="s">
        <v>600</v>
      </c>
      <c r="D45" s="146" t="s">
        <v>43</v>
      </c>
      <c r="E45" s="149">
        <v>219</v>
      </c>
      <c r="F45" s="120" t="s">
        <v>17</v>
      </c>
      <c r="G45" s="120" t="s">
        <v>119</v>
      </c>
      <c r="H45" s="120" t="s">
        <v>56</v>
      </c>
      <c r="I45" s="150">
        <v>0</v>
      </c>
      <c r="J45" s="150">
        <v>0.16666666666666669</v>
      </c>
      <c r="K45" s="121">
        <v>0</v>
      </c>
      <c r="M45" s="99"/>
    </row>
    <row r="46" spans="1:13" ht="13.9" hidden="1" customHeight="1">
      <c r="A46" s="68"/>
      <c r="B46" s="148" t="s">
        <v>746</v>
      </c>
      <c r="C46" s="147" t="s">
        <v>601</v>
      </c>
      <c r="D46" s="146" t="s">
        <v>43</v>
      </c>
      <c r="E46" s="149">
        <v>220</v>
      </c>
      <c r="F46" s="120" t="s">
        <v>17</v>
      </c>
      <c r="G46" s="120" t="s">
        <v>119</v>
      </c>
      <c r="H46" s="120" t="s">
        <v>56</v>
      </c>
      <c r="I46" s="150">
        <v>0</v>
      </c>
      <c r="J46" s="150">
        <v>0.16666666666666669</v>
      </c>
      <c r="K46" s="121">
        <v>0</v>
      </c>
      <c r="M46" s="99"/>
    </row>
    <row r="47" spans="1:13" ht="13.9" hidden="1" customHeight="1">
      <c r="A47" s="68"/>
      <c r="B47" s="148" t="s">
        <v>747</v>
      </c>
      <c r="C47" s="147" t="s">
        <v>602</v>
      </c>
      <c r="D47" s="146" t="s">
        <v>43</v>
      </c>
      <c r="E47" s="149">
        <v>221</v>
      </c>
      <c r="F47" s="120" t="s">
        <v>17</v>
      </c>
      <c r="G47" s="120" t="s">
        <v>119</v>
      </c>
      <c r="H47" s="120" t="s">
        <v>56</v>
      </c>
      <c r="I47" s="121">
        <v>0</v>
      </c>
      <c r="J47" s="150">
        <v>0.16666666666666669</v>
      </c>
      <c r="K47" s="121">
        <v>0</v>
      </c>
      <c r="M47" s="99"/>
    </row>
    <row r="48" spans="1:13" ht="13.9" hidden="1" customHeight="1">
      <c r="A48" s="68"/>
      <c r="B48" s="148" t="s">
        <v>748</v>
      </c>
      <c r="C48" s="147" t="s">
        <v>603</v>
      </c>
      <c r="D48" s="146" t="s">
        <v>43</v>
      </c>
      <c r="E48" s="149">
        <v>225</v>
      </c>
      <c r="F48" s="120" t="s">
        <v>17</v>
      </c>
      <c r="G48" s="120" t="s">
        <v>119</v>
      </c>
      <c r="H48" s="120" t="s">
        <v>56</v>
      </c>
      <c r="I48" s="121">
        <v>0</v>
      </c>
      <c r="J48" s="150">
        <v>0.16666666666666669</v>
      </c>
      <c r="K48" s="121">
        <v>0</v>
      </c>
      <c r="M48" s="99"/>
    </row>
    <row r="49" spans="1:13" ht="13.9" hidden="1" customHeight="1">
      <c r="A49" s="68"/>
      <c r="B49" s="148" t="s">
        <v>749</v>
      </c>
      <c r="C49" s="147" t="s">
        <v>604</v>
      </c>
      <c r="D49" s="146" t="s">
        <v>43</v>
      </c>
      <c r="E49" s="149">
        <v>226</v>
      </c>
      <c r="F49" s="120" t="s">
        <v>17</v>
      </c>
      <c r="G49" s="120" t="s">
        <v>119</v>
      </c>
      <c r="H49" s="120" t="s">
        <v>56</v>
      </c>
      <c r="I49" s="121">
        <v>0</v>
      </c>
      <c r="J49" s="150">
        <v>0.16666666666666669</v>
      </c>
      <c r="K49" s="121">
        <v>0</v>
      </c>
      <c r="M49" s="99"/>
    </row>
    <row r="50" spans="1:13" ht="13.9" hidden="1" customHeight="1">
      <c r="A50" s="68"/>
      <c r="B50" s="148" t="s">
        <v>750</v>
      </c>
      <c r="C50" s="147" t="s">
        <v>605</v>
      </c>
      <c r="D50" s="146" t="s">
        <v>43</v>
      </c>
      <c r="E50" s="149">
        <v>227</v>
      </c>
      <c r="F50" s="120" t="s">
        <v>17</v>
      </c>
      <c r="G50" s="120" t="s">
        <v>119</v>
      </c>
      <c r="H50" s="120" t="s">
        <v>56</v>
      </c>
      <c r="I50" s="150">
        <v>0</v>
      </c>
      <c r="J50" s="150">
        <v>0.16666666666666669</v>
      </c>
      <c r="K50" s="121">
        <v>0</v>
      </c>
      <c r="M50" s="99"/>
    </row>
    <row r="51" spans="1:13" ht="13.9" hidden="1" customHeight="1">
      <c r="A51" s="68"/>
      <c r="B51" s="148" t="s">
        <v>751</v>
      </c>
      <c r="C51" s="147" t="s">
        <v>606</v>
      </c>
      <c r="D51" s="146" t="s">
        <v>43</v>
      </c>
      <c r="E51" s="149">
        <v>228</v>
      </c>
      <c r="F51" s="120" t="s">
        <v>17</v>
      </c>
      <c r="G51" s="120" t="s">
        <v>119</v>
      </c>
      <c r="H51" s="120" t="s">
        <v>56</v>
      </c>
      <c r="I51" s="150">
        <v>0</v>
      </c>
      <c r="J51" s="150">
        <v>0.16666666666666669</v>
      </c>
      <c r="K51" s="121">
        <v>0</v>
      </c>
      <c r="M51" s="99"/>
    </row>
    <row r="52" spans="1:13" ht="13.9" hidden="1" customHeight="1">
      <c r="A52" s="68"/>
      <c r="B52" s="148" t="s">
        <v>752</v>
      </c>
      <c r="C52" s="147" t="s">
        <v>607</v>
      </c>
      <c r="D52" s="146" t="s">
        <v>43</v>
      </c>
      <c r="E52" s="149">
        <v>229</v>
      </c>
      <c r="F52" s="120" t="s">
        <v>17</v>
      </c>
      <c r="G52" s="120" t="s">
        <v>119</v>
      </c>
      <c r="H52" s="120" t="s">
        <v>56</v>
      </c>
      <c r="I52" s="150">
        <v>0</v>
      </c>
      <c r="J52" s="150">
        <v>0.16666666666666669</v>
      </c>
      <c r="K52" s="121">
        <v>0</v>
      </c>
      <c r="M52" s="99"/>
    </row>
    <row r="53" spans="1:13" ht="13.9" hidden="1" customHeight="1">
      <c r="A53" s="68"/>
      <c r="B53" s="148" t="s">
        <v>753</v>
      </c>
      <c r="C53" s="147" t="s">
        <v>608</v>
      </c>
      <c r="D53" s="146" t="s">
        <v>43</v>
      </c>
      <c r="E53" s="149">
        <v>230</v>
      </c>
      <c r="F53" s="120" t="s">
        <v>17</v>
      </c>
      <c r="G53" s="120" t="s">
        <v>119</v>
      </c>
      <c r="H53" s="120" t="s">
        <v>56</v>
      </c>
      <c r="I53" s="121">
        <v>0</v>
      </c>
      <c r="J53" s="150">
        <v>0.16666666666666669</v>
      </c>
      <c r="K53" s="121">
        <v>0</v>
      </c>
      <c r="M53" s="99"/>
    </row>
    <row r="54" spans="1:13" ht="13.9" hidden="1" customHeight="1">
      <c r="A54" s="68"/>
      <c r="B54" s="148" t="s">
        <v>754</v>
      </c>
      <c r="C54" s="147" t="s">
        <v>609</v>
      </c>
      <c r="D54" s="146" t="s">
        <v>54</v>
      </c>
      <c r="E54" s="149">
        <v>234</v>
      </c>
      <c r="F54" s="120" t="s">
        <v>17</v>
      </c>
      <c r="G54" s="120" t="s">
        <v>119</v>
      </c>
      <c r="H54" s="120" t="s">
        <v>56</v>
      </c>
      <c r="I54" s="121">
        <v>4.3478260869565216E-2</v>
      </c>
      <c r="J54" s="150">
        <v>0.16666666666666669</v>
      </c>
      <c r="K54" s="121">
        <v>7.2463768115942039E-3</v>
      </c>
      <c r="M54" s="99"/>
    </row>
    <row r="55" spans="1:13" ht="13.9" hidden="1" customHeight="1">
      <c r="A55" s="68"/>
      <c r="B55" s="148" t="s">
        <v>755</v>
      </c>
      <c r="C55" s="147" t="s">
        <v>610</v>
      </c>
      <c r="D55" s="146" t="s">
        <v>43</v>
      </c>
      <c r="E55" s="149">
        <v>235</v>
      </c>
      <c r="F55" s="120" t="s">
        <v>17</v>
      </c>
      <c r="G55" s="120" t="s">
        <v>119</v>
      </c>
      <c r="H55" s="120" t="s">
        <v>56</v>
      </c>
      <c r="I55" s="121">
        <v>0</v>
      </c>
      <c r="J55" s="150">
        <v>0.16666666666666669</v>
      </c>
      <c r="K55" s="121">
        <v>0</v>
      </c>
      <c r="M55" s="99"/>
    </row>
    <row r="56" spans="1:13" ht="13.9" hidden="1" customHeight="1">
      <c r="A56" s="68"/>
      <c r="B56" s="148" t="s">
        <v>756</v>
      </c>
      <c r="C56" s="147" t="s">
        <v>611</v>
      </c>
      <c r="D56" s="146" t="s">
        <v>43</v>
      </c>
      <c r="E56" s="149">
        <v>236</v>
      </c>
      <c r="F56" s="120" t="s">
        <v>17</v>
      </c>
      <c r="G56" s="120" t="s">
        <v>119</v>
      </c>
      <c r="H56" s="120" t="s">
        <v>56</v>
      </c>
      <c r="I56" s="150">
        <v>0</v>
      </c>
      <c r="J56" s="150">
        <v>0.16666666666666669</v>
      </c>
      <c r="K56" s="121">
        <v>0</v>
      </c>
      <c r="M56" s="99"/>
    </row>
    <row r="57" spans="1:13" ht="13.9" hidden="1" customHeight="1">
      <c r="A57" s="68"/>
      <c r="B57" s="148" t="s">
        <v>757</v>
      </c>
      <c r="C57" s="147" t="s">
        <v>612</v>
      </c>
      <c r="D57" s="146" t="s">
        <v>43</v>
      </c>
      <c r="E57" s="149">
        <v>237</v>
      </c>
      <c r="F57" s="120" t="s">
        <v>17</v>
      </c>
      <c r="G57" s="120" t="s">
        <v>119</v>
      </c>
      <c r="H57" s="120" t="s">
        <v>56</v>
      </c>
      <c r="I57" s="150">
        <v>0</v>
      </c>
      <c r="J57" s="150">
        <v>0.16666666666666669</v>
      </c>
      <c r="K57" s="121">
        <v>0</v>
      </c>
      <c r="M57" s="99"/>
    </row>
    <row r="58" spans="1:13" ht="13.9" hidden="1" customHeight="1">
      <c r="A58" s="68"/>
      <c r="B58" s="148" t="s">
        <v>758</v>
      </c>
      <c r="C58" s="147" t="s">
        <v>613</v>
      </c>
      <c r="D58" s="146" t="s">
        <v>43</v>
      </c>
      <c r="E58" s="149">
        <v>238</v>
      </c>
      <c r="F58" s="120" t="s">
        <v>17</v>
      </c>
      <c r="G58" s="120" t="s">
        <v>119</v>
      </c>
      <c r="H58" s="120" t="s">
        <v>56</v>
      </c>
      <c r="I58" s="150">
        <v>0</v>
      </c>
      <c r="J58" s="150">
        <v>0.16666666666666669</v>
      </c>
      <c r="K58" s="121">
        <v>0</v>
      </c>
      <c r="M58" s="99"/>
    </row>
    <row r="59" spans="1:13" ht="13.9" hidden="1" customHeight="1">
      <c r="A59" s="68"/>
      <c r="B59" s="148" t="s">
        <v>759</v>
      </c>
      <c r="C59" s="147" t="s">
        <v>614</v>
      </c>
      <c r="D59" s="146" t="s">
        <v>43</v>
      </c>
      <c r="E59" s="149">
        <v>239</v>
      </c>
      <c r="F59" s="120" t="s">
        <v>17</v>
      </c>
      <c r="G59" s="120" t="s">
        <v>119</v>
      </c>
      <c r="H59" s="120" t="s">
        <v>56</v>
      </c>
      <c r="I59" s="121">
        <v>0</v>
      </c>
      <c r="J59" s="150">
        <v>0.16666666666666669</v>
      </c>
      <c r="K59" s="121">
        <v>0</v>
      </c>
      <c r="M59" s="99"/>
    </row>
    <row r="60" spans="1:13" ht="13.9" hidden="1" customHeight="1">
      <c r="A60" s="68"/>
      <c r="B60" s="148" t="s">
        <v>760</v>
      </c>
      <c r="C60" s="147" t="s">
        <v>615</v>
      </c>
      <c r="D60" s="146" t="s">
        <v>43</v>
      </c>
      <c r="E60" s="149">
        <v>243</v>
      </c>
      <c r="F60" s="120" t="s">
        <v>17</v>
      </c>
      <c r="G60" s="120" t="s">
        <v>119</v>
      </c>
      <c r="H60" s="120" t="s">
        <v>56</v>
      </c>
      <c r="I60" s="121">
        <v>0</v>
      </c>
      <c r="J60" s="150">
        <v>0.16666666666666669</v>
      </c>
      <c r="K60" s="121">
        <v>0</v>
      </c>
      <c r="M60" s="99"/>
    </row>
    <row r="61" spans="1:13" ht="13.9" hidden="1" customHeight="1">
      <c r="A61" s="68"/>
      <c r="B61" s="148" t="s">
        <v>761</v>
      </c>
      <c r="C61" s="147" t="s">
        <v>616</v>
      </c>
      <c r="D61" s="146" t="s">
        <v>43</v>
      </c>
      <c r="E61" s="149">
        <v>244</v>
      </c>
      <c r="F61" s="120" t="s">
        <v>17</v>
      </c>
      <c r="G61" s="120" t="s">
        <v>119</v>
      </c>
      <c r="H61" s="120" t="s">
        <v>56</v>
      </c>
      <c r="I61" s="121">
        <v>0</v>
      </c>
      <c r="J61" s="150">
        <v>0.16666666666666669</v>
      </c>
      <c r="K61" s="121">
        <v>0</v>
      </c>
      <c r="M61" s="99"/>
    </row>
    <row r="62" spans="1:13" ht="13.9" hidden="1" customHeight="1">
      <c r="A62" s="68"/>
      <c r="B62" s="148" t="s">
        <v>762</v>
      </c>
      <c r="C62" s="147" t="s">
        <v>617</v>
      </c>
      <c r="D62" s="146" t="s">
        <v>43</v>
      </c>
      <c r="E62" s="149">
        <v>245</v>
      </c>
      <c r="F62" s="120" t="s">
        <v>17</v>
      </c>
      <c r="G62" s="120" t="s">
        <v>119</v>
      </c>
      <c r="H62" s="120" t="s">
        <v>56</v>
      </c>
      <c r="I62" s="150">
        <v>0</v>
      </c>
      <c r="J62" s="150">
        <v>0.16666666666666669</v>
      </c>
      <c r="K62" s="121">
        <v>0</v>
      </c>
      <c r="M62" s="99"/>
    </row>
    <row r="63" spans="1:13" ht="13.9" hidden="1" customHeight="1">
      <c r="A63" s="68"/>
      <c r="B63" s="148" t="s">
        <v>763</v>
      </c>
      <c r="C63" s="147" t="s">
        <v>618</v>
      </c>
      <c r="D63" s="146" t="s">
        <v>43</v>
      </c>
      <c r="E63" s="149">
        <v>246</v>
      </c>
      <c r="F63" s="120" t="s">
        <v>17</v>
      </c>
      <c r="G63" s="120" t="s">
        <v>119</v>
      </c>
      <c r="H63" s="120" t="s">
        <v>56</v>
      </c>
      <c r="I63" s="150">
        <v>0</v>
      </c>
      <c r="J63" s="150">
        <v>0.16666666666666669</v>
      </c>
      <c r="K63" s="121">
        <v>0</v>
      </c>
      <c r="M63" s="99"/>
    </row>
    <row r="64" spans="1:13" ht="13.9" hidden="1" customHeight="1">
      <c r="A64" s="68"/>
      <c r="B64" s="148" t="s">
        <v>764</v>
      </c>
      <c r="C64" s="147" t="s">
        <v>619</v>
      </c>
      <c r="D64" s="146" t="s">
        <v>43</v>
      </c>
      <c r="E64" s="149">
        <v>247</v>
      </c>
      <c r="F64" s="120" t="s">
        <v>17</v>
      </c>
      <c r="G64" s="120" t="s">
        <v>119</v>
      </c>
      <c r="H64" s="120" t="s">
        <v>56</v>
      </c>
      <c r="I64" s="150">
        <v>0</v>
      </c>
      <c r="J64" s="150">
        <v>0.16666666666666669</v>
      </c>
      <c r="K64" s="121">
        <v>0</v>
      </c>
      <c r="M64" s="99"/>
    </row>
    <row r="65" spans="1:13" ht="13.9" hidden="1" customHeight="1">
      <c r="A65" s="68"/>
      <c r="B65" s="148" t="s">
        <v>765</v>
      </c>
      <c r="C65" s="147" t="s">
        <v>620</v>
      </c>
      <c r="D65" s="146" t="s">
        <v>43</v>
      </c>
      <c r="E65" s="149">
        <v>248</v>
      </c>
      <c r="F65" s="120" t="s">
        <v>17</v>
      </c>
      <c r="G65" s="120" t="s">
        <v>119</v>
      </c>
      <c r="H65" s="120" t="s">
        <v>56</v>
      </c>
      <c r="I65" s="121">
        <v>0</v>
      </c>
      <c r="J65" s="150">
        <v>0.16666666666666669</v>
      </c>
      <c r="K65" s="121">
        <v>0</v>
      </c>
      <c r="M65" s="99"/>
    </row>
    <row r="66" spans="1:13" ht="13.9" hidden="1" customHeight="1">
      <c r="A66" s="68"/>
      <c r="B66" s="148" t="s">
        <v>766</v>
      </c>
      <c r="C66" s="147" t="s">
        <v>621</v>
      </c>
      <c r="D66" s="146" t="s">
        <v>43</v>
      </c>
      <c r="E66" s="149">
        <v>252</v>
      </c>
      <c r="F66" s="120" t="s">
        <v>17</v>
      </c>
      <c r="G66" s="120" t="s">
        <v>119</v>
      </c>
      <c r="H66" s="120" t="s">
        <v>56</v>
      </c>
      <c r="I66" s="121">
        <v>0</v>
      </c>
      <c r="J66" s="150">
        <v>0.16666666666666669</v>
      </c>
      <c r="K66" s="121">
        <v>0</v>
      </c>
      <c r="M66" s="99"/>
    </row>
    <row r="67" spans="1:13" ht="13.9" hidden="1" customHeight="1">
      <c r="A67" s="68"/>
      <c r="B67" s="148" t="s">
        <v>767</v>
      </c>
      <c r="C67" s="147" t="s">
        <v>622</v>
      </c>
      <c r="D67" s="146" t="s">
        <v>54</v>
      </c>
      <c r="E67" s="149">
        <v>253</v>
      </c>
      <c r="F67" s="120" t="s">
        <v>17</v>
      </c>
      <c r="G67" s="120" t="s">
        <v>119</v>
      </c>
      <c r="H67" s="120" t="s">
        <v>56</v>
      </c>
      <c r="I67" s="121">
        <v>4.3478260869565216E-2</v>
      </c>
      <c r="J67" s="150">
        <v>0.16666666666666669</v>
      </c>
      <c r="K67" s="121">
        <v>7.2463768115942039E-3</v>
      </c>
      <c r="M67" s="99"/>
    </row>
    <row r="68" spans="1:13" ht="13.9" hidden="1" customHeight="1">
      <c r="A68" s="68"/>
      <c r="B68" s="148" t="s">
        <v>768</v>
      </c>
      <c r="C68" s="147" t="s">
        <v>623</v>
      </c>
      <c r="D68" s="146" t="s">
        <v>43</v>
      </c>
      <c r="E68" s="149">
        <v>254</v>
      </c>
      <c r="F68" s="120" t="s">
        <v>17</v>
      </c>
      <c r="G68" s="120" t="s">
        <v>119</v>
      </c>
      <c r="H68" s="120" t="s">
        <v>56</v>
      </c>
      <c r="I68" s="121">
        <v>0</v>
      </c>
      <c r="J68" s="150">
        <v>0.16666666666666669</v>
      </c>
      <c r="K68" s="121">
        <v>0</v>
      </c>
      <c r="M68" s="99"/>
    </row>
    <row r="69" spans="1:13" ht="13.9" hidden="1" customHeight="1">
      <c r="A69" s="68"/>
      <c r="B69" s="148" t="s">
        <v>769</v>
      </c>
      <c r="C69" s="147" t="s">
        <v>624</v>
      </c>
      <c r="D69" s="146" t="s">
        <v>54</v>
      </c>
      <c r="E69" s="149">
        <v>255</v>
      </c>
      <c r="F69" s="120" t="s">
        <v>17</v>
      </c>
      <c r="G69" s="120" t="s">
        <v>119</v>
      </c>
      <c r="H69" s="120" t="s">
        <v>56</v>
      </c>
      <c r="I69" s="121">
        <v>1.4492753623188406E-2</v>
      </c>
      <c r="J69" s="150">
        <v>0.16666666666666669</v>
      </c>
      <c r="K69" s="121">
        <v>2.415458937198068E-3</v>
      </c>
      <c r="M69" s="99"/>
    </row>
    <row r="70" spans="1:13" ht="13.9" hidden="1" customHeight="1">
      <c r="A70" s="68"/>
      <c r="B70" s="148" t="s">
        <v>770</v>
      </c>
      <c r="C70" s="147" t="s">
        <v>625</v>
      </c>
      <c r="D70" s="146" t="s">
        <v>43</v>
      </c>
      <c r="E70" s="149">
        <v>256</v>
      </c>
      <c r="F70" s="120" t="s">
        <v>17</v>
      </c>
      <c r="G70" s="120" t="s">
        <v>119</v>
      </c>
      <c r="H70" s="120" t="s">
        <v>56</v>
      </c>
      <c r="I70" s="151">
        <v>0</v>
      </c>
      <c r="J70" s="150">
        <v>0.16666666666666669</v>
      </c>
      <c r="K70" s="121">
        <v>0</v>
      </c>
      <c r="M70" s="99"/>
    </row>
    <row r="71" spans="1:13" ht="13.9" hidden="1" customHeight="1">
      <c r="A71" s="68"/>
      <c r="B71" s="148" t="s">
        <v>771</v>
      </c>
      <c r="C71" s="147" t="s">
        <v>626</v>
      </c>
      <c r="D71" s="146" t="s">
        <v>43</v>
      </c>
      <c r="E71" s="149">
        <v>257</v>
      </c>
      <c r="F71" s="120" t="s">
        <v>17</v>
      </c>
      <c r="G71" s="120" t="s">
        <v>119</v>
      </c>
      <c r="H71" s="120" t="s">
        <v>56</v>
      </c>
      <c r="I71" s="151">
        <v>0</v>
      </c>
      <c r="J71" s="150">
        <v>0.16666666666666669</v>
      </c>
      <c r="K71" s="121">
        <v>0</v>
      </c>
      <c r="M71" s="99"/>
    </row>
    <row r="72" spans="1:13" ht="13.9" hidden="1" customHeight="1">
      <c r="A72" s="68"/>
      <c r="B72" s="148" t="s">
        <v>772</v>
      </c>
      <c r="C72" s="147" t="s">
        <v>627</v>
      </c>
      <c r="D72" s="146" t="s">
        <v>43</v>
      </c>
      <c r="E72" s="149">
        <v>261</v>
      </c>
      <c r="F72" s="120" t="s">
        <v>17</v>
      </c>
      <c r="G72" s="120" t="s">
        <v>119</v>
      </c>
      <c r="H72" s="120" t="s">
        <v>56</v>
      </c>
      <c r="I72" s="121">
        <v>0</v>
      </c>
      <c r="J72" s="150">
        <v>0.16666666666666669</v>
      </c>
      <c r="K72" s="121">
        <v>0</v>
      </c>
      <c r="M72" s="99"/>
    </row>
    <row r="73" spans="1:13" ht="13.9" hidden="1" customHeight="1">
      <c r="A73" s="68"/>
      <c r="B73" s="148" t="s">
        <v>773</v>
      </c>
      <c r="C73" s="147" t="s">
        <v>628</v>
      </c>
      <c r="D73" s="146" t="s">
        <v>43</v>
      </c>
      <c r="E73" s="149">
        <v>262</v>
      </c>
      <c r="F73" s="120" t="s">
        <v>17</v>
      </c>
      <c r="G73" s="120" t="s">
        <v>119</v>
      </c>
      <c r="H73" s="120" t="s">
        <v>56</v>
      </c>
      <c r="I73" s="121">
        <v>0</v>
      </c>
      <c r="J73" s="150">
        <v>0.16666666666666669</v>
      </c>
      <c r="K73" s="121">
        <v>0</v>
      </c>
      <c r="M73" s="99"/>
    </row>
    <row r="74" spans="1:13" ht="13.9" hidden="1" customHeight="1">
      <c r="A74" s="68"/>
      <c r="B74" s="148" t="s">
        <v>774</v>
      </c>
      <c r="C74" s="147" t="s">
        <v>629</v>
      </c>
      <c r="D74" s="146" t="s">
        <v>43</v>
      </c>
      <c r="E74" s="149">
        <v>263</v>
      </c>
      <c r="F74" s="120" t="s">
        <v>17</v>
      </c>
      <c r="G74" s="120" t="s">
        <v>119</v>
      </c>
      <c r="H74" s="120" t="s">
        <v>56</v>
      </c>
      <c r="I74" s="150">
        <v>0</v>
      </c>
      <c r="J74" s="150">
        <v>0.16666666666666669</v>
      </c>
      <c r="K74" s="121">
        <v>0</v>
      </c>
      <c r="M74" s="99"/>
    </row>
    <row r="75" spans="1:13" ht="13.9" hidden="1" customHeight="1">
      <c r="A75" s="68"/>
      <c r="B75" s="148" t="s">
        <v>775</v>
      </c>
      <c r="C75" s="147" t="s">
        <v>630</v>
      </c>
      <c r="D75" s="146" t="s">
        <v>43</v>
      </c>
      <c r="E75" s="149">
        <v>264</v>
      </c>
      <c r="F75" s="120" t="s">
        <v>17</v>
      </c>
      <c r="G75" s="120" t="s">
        <v>119</v>
      </c>
      <c r="H75" s="120" t="s">
        <v>56</v>
      </c>
      <c r="I75" s="150">
        <v>0</v>
      </c>
      <c r="J75" s="150">
        <v>0.16666666666666669</v>
      </c>
      <c r="K75" s="121">
        <v>0</v>
      </c>
      <c r="M75" s="99"/>
    </row>
    <row r="76" spans="1:13" ht="13.9" hidden="1" customHeight="1">
      <c r="A76" s="68"/>
      <c r="B76" s="148" t="s">
        <v>776</v>
      </c>
      <c r="C76" s="147" t="s">
        <v>631</v>
      </c>
      <c r="D76" s="146" t="s">
        <v>43</v>
      </c>
      <c r="E76" s="149">
        <v>265</v>
      </c>
      <c r="F76" s="120" t="s">
        <v>17</v>
      </c>
      <c r="G76" s="120" t="s">
        <v>119</v>
      </c>
      <c r="H76" s="120" t="s">
        <v>56</v>
      </c>
      <c r="I76" s="150">
        <v>0</v>
      </c>
      <c r="J76" s="150">
        <v>0.16666666666666669</v>
      </c>
      <c r="K76" s="121">
        <v>0</v>
      </c>
      <c r="M76" s="99"/>
    </row>
    <row r="77" spans="1:13" ht="13.9" hidden="1" customHeight="1">
      <c r="A77" s="68"/>
      <c r="B77" s="148" t="s">
        <v>777</v>
      </c>
      <c r="C77" s="147" t="s">
        <v>632</v>
      </c>
      <c r="D77" s="146" t="s">
        <v>43</v>
      </c>
      <c r="E77" s="149">
        <v>266</v>
      </c>
      <c r="F77" s="120" t="s">
        <v>17</v>
      </c>
      <c r="G77" s="120" t="s">
        <v>119</v>
      </c>
      <c r="H77" s="120" t="s">
        <v>56</v>
      </c>
      <c r="I77" s="121">
        <v>0</v>
      </c>
      <c r="J77" s="150">
        <v>0.16666666666666669</v>
      </c>
      <c r="K77" s="121">
        <v>0</v>
      </c>
      <c r="M77" s="99"/>
    </row>
    <row r="78" spans="1:13" ht="13.9" hidden="1" customHeight="1">
      <c r="A78" s="68"/>
      <c r="B78" s="148" t="s">
        <v>778</v>
      </c>
      <c r="C78" s="147" t="s">
        <v>633</v>
      </c>
      <c r="D78" s="146" t="s">
        <v>54</v>
      </c>
      <c r="E78" s="149">
        <v>270</v>
      </c>
      <c r="F78" s="120" t="s">
        <v>17</v>
      </c>
      <c r="G78" s="120" t="s">
        <v>119</v>
      </c>
      <c r="H78" s="120" t="s">
        <v>56</v>
      </c>
      <c r="I78" s="121">
        <v>4.3478260869565216E-2</v>
      </c>
      <c r="J78" s="150">
        <v>0.16666666666666669</v>
      </c>
      <c r="K78" s="121">
        <v>7.2463768115942039E-3</v>
      </c>
      <c r="M78" s="99"/>
    </row>
    <row r="79" spans="1:13" ht="13.9" hidden="1" customHeight="1">
      <c r="A79" s="68"/>
      <c r="B79" s="148" t="s">
        <v>779</v>
      </c>
      <c r="C79" s="147" t="s">
        <v>634</v>
      </c>
      <c r="D79" s="146" t="s">
        <v>54</v>
      </c>
      <c r="E79" s="149">
        <v>271</v>
      </c>
      <c r="F79" s="120" t="s">
        <v>17</v>
      </c>
      <c r="G79" s="120" t="s">
        <v>119</v>
      </c>
      <c r="H79" s="120" t="s">
        <v>56</v>
      </c>
      <c r="I79" s="121">
        <v>4.3478260869565216E-2</v>
      </c>
      <c r="J79" s="150">
        <v>0.16666666666666669</v>
      </c>
      <c r="K79" s="121">
        <v>7.2463768115942039E-3</v>
      </c>
      <c r="M79" s="99"/>
    </row>
    <row r="80" spans="1:13" ht="13.9" hidden="1" customHeight="1">
      <c r="A80" s="68"/>
      <c r="B80" s="148" t="s">
        <v>780</v>
      </c>
      <c r="C80" s="147" t="s">
        <v>635</v>
      </c>
      <c r="D80" s="146" t="s">
        <v>43</v>
      </c>
      <c r="E80" s="149">
        <v>272</v>
      </c>
      <c r="F80" s="120" t="s">
        <v>17</v>
      </c>
      <c r="G80" s="120" t="s">
        <v>119</v>
      </c>
      <c r="H80" s="120" t="s">
        <v>56</v>
      </c>
      <c r="I80" s="121">
        <v>0</v>
      </c>
      <c r="J80" s="150">
        <v>0.16666666666666669</v>
      </c>
      <c r="K80" s="121">
        <v>0</v>
      </c>
      <c r="M80" s="99"/>
    </row>
    <row r="81" spans="1:13" ht="13.9" hidden="1" customHeight="1">
      <c r="A81" s="68"/>
      <c r="B81" s="148" t="s">
        <v>781</v>
      </c>
      <c r="C81" s="147" t="s">
        <v>636</v>
      </c>
      <c r="D81" s="146" t="s">
        <v>43</v>
      </c>
      <c r="E81" s="149">
        <v>273</v>
      </c>
      <c r="F81" s="120" t="s">
        <v>17</v>
      </c>
      <c r="G81" s="120" t="s">
        <v>119</v>
      </c>
      <c r="H81" s="120" t="s">
        <v>56</v>
      </c>
      <c r="I81" s="121">
        <v>0</v>
      </c>
      <c r="J81" s="150">
        <v>0.16666666666666669</v>
      </c>
      <c r="K81" s="121">
        <v>0</v>
      </c>
      <c r="M81" s="99"/>
    </row>
    <row r="82" spans="1:13" ht="13.9" hidden="1" customHeight="1">
      <c r="A82" s="68"/>
      <c r="B82" s="148" t="s">
        <v>782</v>
      </c>
      <c r="C82" s="147" t="s">
        <v>637</v>
      </c>
      <c r="D82" s="146" t="s">
        <v>43</v>
      </c>
      <c r="E82" s="149">
        <v>274</v>
      </c>
      <c r="F82" s="120" t="s">
        <v>17</v>
      </c>
      <c r="G82" s="120" t="s">
        <v>119</v>
      </c>
      <c r="H82" s="120" t="s">
        <v>56</v>
      </c>
      <c r="I82" s="150">
        <v>0</v>
      </c>
      <c r="J82" s="150">
        <v>0.16666666666666669</v>
      </c>
      <c r="K82" s="121">
        <v>0</v>
      </c>
      <c r="M82" s="99"/>
    </row>
    <row r="83" spans="1:13" ht="13.9" hidden="1" customHeight="1">
      <c r="A83" s="68"/>
      <c r="B83" s="148" t="s">
        <v>783</v>
      </c>
      <c r="C83" s="147" t="s">
        <v>638</v>
      </c>
      <c r="D83" s="146" t="s">
        <v>43</v>
      </c>
      <c r="E83" s="149">
        <v>275</v>
      </c>
      <c r="F83" s="120" t="s">
        <v>17</v>
      </c>
      <c r="G83" s="120" t="s">
        <v>119</v>
      </c>
      <c r="H83" s="120" t="s">
        <v>56</v>
      </c>
      <c r="I83" s="150">
        <v>0</v>
      </c>
      <c r="J83" s="150">
        <v>0.16666666666666669</v>
      </c>
      <c r="K83" s="121">
        <v>0</v>
      </c>
      <c r="M83" s="99"/>
    </row>
    <row r="84" spans="1:13" ht="13.9" hidden="1" customHeight="1">
      <c r="A84" s="68"/>
      <c r="B84" s="148" t="s">
        <v>784</v>
      </c>
      <c r="C84" s="147" t="s">
        <v>639</v>
      </c>
      <c r="D84" s="146" t="s">
        <v>640</v>
      </c>
      <c r="E84" s="149">
        <v>279</v>
      </c>
      <c r="F84" s="120" t="s">
        <v>17</v>
      </c>
      <c r="G84" s="120" t="s">
        <v>119</v>
      </c>
      <c r="H84" s="120" t="s">
        <v>56</v>
      </c>
      <c r="I84" s="121">
        <v>0</v>
      </c>
      <c r="J84" s="150">
        <v>0.16666666666666669</v>
      </c>
      <c r="K84" s="121">
        <v>0</v>
      </c>
      <c r="M84" s="99"/>
    </row>
    <row r="85" spans="1:13" ht="13.9" hidden="1" customHeight="1">
      <c r="A85" s="68"/>
      <c r="B85" s="148" t="s">
        <v>785</v>
      </c>
      <c r="C85" s="147" t="s">
        <v>641</v>
      </c>
      <c r="D85" s="146" t="s">
        <v>640</v>
      </c>
      <c r="E85" s="149">
        <v>280</v>
      </c>
      <c r="F85" s="120" t="s">
        <v>17</v>
      </c>
      <c r="G85" s="120" t="s">
        <v>119</v>
      </c>
      <c r="H85" s="120" t="s">
        <v>56</v>
      </c>
      <c r="I85" s="121">
        <v>0</v>
      </c>
      <c r="J85" s="150">
        <v>0.16666666666666669</v>
      </c>
      <c r="K85" s="121">
        <v>0</v>
      </c>
      <c r="M85" s="99"/>
    </row>
    <row r="86" spans="1:13" ht="13.9" hidden="1" customHeight="1">
      <c r="A86" s="68"/>
      <c r="B86" s="148" t="s">
        <v>786</v>
      </c>
      <c r="C86" s="147" t="s">
        <v>642</v>
      </c>
      <c r="D86" s="146" t="s">
        <v>640</v>
      </c>
      <c r="E86" s="149">
        <v>281</v>
      </c>
      <c r="F86" s="120" t="s">
        <v>17</v>
      </c>
      <c r="G86" s="120" t="s">
        <v>119</v>
      </c>
      <c r="H86" s="120" t="s">
        <v>56</v>
      </c>
      <c r="I86" s="150">
        <v>0</v>
      </c>
      <c r="J86" s="150">
        <v>0.16666666666666669</v>
      </c>
      <c r="K86" s="121">
        <v>0</v>
      </c>
      <c r="M86" s="99"/>
    </row>
    <row r="87" spans="1:13" ht="13.9" hidden="1" customHeight="1">
      <c r="A87" s="68"/>
      <c r="B87" s="148" t="s">
        <v>787</v>
      </c>
      <c r="C87" s="147" t="s">
        <v>643</v>
      </c>
      <c r="D87" s="146" t="s">
        <v>640</v>
      </c>
      <c r="E87" s="149">
        <v>282</v>
      </c>
      <c r="F87" s="120" t="s">
        <v>17</v>
      </c>
      <c r="G87" s="120" t="s">
        <v>119</v>
      </c>
      <c r="H87" s="120" t="s">
        <v>56</v>
      </c>
      <c r="I87" s="150">
        <v>0</v>
      </c>
      <c r="J87" s="150">
        <v>0.16666666666666669</v>
      </c>
      <c r="K87" s="121">
        <v>0</v>
      </c>
      <c r="M87" s="99"/>
    </row>
    <row r="88" spans="1:13" ht="13.9" hidden="1" customHeight="1">
      <c r="A88" s="68"/>
      <c r="B88" s="148" t="s">
        <v>788</v>
      </c>
      <c r="C88" s="147" t="s">
        <v>644</v>
      </c>
      <c r="D88" s="146" t="s">
        <v>640</v>
      </c>
      <c r="E88" s="149">
        <v>283</v>
      </c>
      <c r="F88" s="120" t="s">
        <v>17</v>
      </c>
      <c r="G88" s="120" t="s">
        <v>119</v>
      </c>
      <c r="H88" s="120" t="s">
        <v>56</v>
      </c>
      <c r="I88" s="150">
        <v>0</v>
      </c>
      <c r="J88" s="150">
        <v>0.16666666666666669</v>
      </c>
      <c r="K88" s="121">
        <v>0</v>
      </c>
      <c r="M88" s="99"/>
    </row>
    <row r="89" spans="1:13" ht="13.9" hidden="1" customHeight="1">
      <c r="A89" s="68"/>
      <c r="B89" s="148" t="s">
        <v>789</v>
      </c>
      <c r="C89" s="147" t="s">
        <v>645</v>
      </c>
      <c r="D89" s="146" t="s">
        <v>640</v>
      </c>
      <c r="E89" s="149">
        <v>284</v>
      </c>
      <c r="F89" s="120" t="s">
        <v>17</v>
      </c>
      <c r="G89" s="120" t="s">
        <v>119</v>
      </c>
      <c r="H89" s="120" t="s">
        <v>56</v>
      </c>
      <c r="I89" s="121">
        <v>0</v>
      </c>
      <c r="J89" s="150">
        <v>0.16666666666666669</v>
      </c>
      <c r="K89" s="121">
        <v>0</v>
      </c>
      <c r="M89" s="99"/>
    </row>
    <row r="90" spans="1:13" ht="13.9" hidden="1" customHeight="1">
      <c r="A90" s="68"/>
      <c r="B90" s="148" t="s">
        <v>790</v>
      </c>
      <c r="C90" s="147" t="s">
        <v>646</v>
      </c>
      <c r="D90" s="146" t="s">
        <v>54</v>
      </c>
      <c r="E90" s="149">
        <v>288</v>
      </c>
      <c r="F90" s="120" t="s">
        <v>17</v>
      </c>
      <c r="G90" s="120" t="s">
        <v>119</v>
      </c>
      <c r="H90" s="120" t="s">
        <v>56</v>
      </c>
      <c r="I90" s="121">
        <v>4.3478260869565216E-2</v>
      </c>
      <c r="J90" s="150">
        <v>0.16666666666666669</v>
      </c>
      <c r="K90" s="121">
        <v>7.2463768115942039E-3</v>
      </c>
      <c r="M90" s="99"/>
    </row>
    <row r="91" spans="1:13" ht="13.9" hidden="1" customHeight="1">
      <c r="A91" s="68"/>
      <c r="B91" s="148" t="s">
        <v>791</v>
      </c>
      <c r="C91" s="147" t="s">
        <v>647</v>
      </c>
      <c r="D91" s="146" t="s">
        <v>43</v>
      </c>
      <c r="E91" s="149">
        <v>289</v>
      </c>
      <c r="F91" s="120" t="s">
        <v>17</v>
      </c>
      <c r="G91" s="120" t="s">
        <v>119</v>
      </c>
      <c r="H91" s="120" t="s">
        <v>56</v>
      </c>
      <c r="I91" s="121">
        <v>0</v>
      </c>
      <c r="J91" s="150">
        <v>0.16666666666666669</v>
      </c>
      <c r="K91" s="121">
        <v>0</v>
      </c>
      <c r="M91" s="99"/>
    </row>
    <row r="92" spans="1:13" ht="13.9" hidden="1" customHeight="1">
      <c r="A92" s="68"/>
      <c r="B92" s="148" t="s">
        <v>792</v>
      </c>
      <c r="C92" s="147" t="s">
        <v>648</v>
      </c>
      <c r="D92" s="146" t="s">
        <v>43</v>
      </c>
      <c r="E92" s="149">
        <v>290</v>
      </c>
      <c r="F92" s="120" t="s">
        <v>17</v>
      </c>
      <c r="G92" s="120" t="s">
        <v>119</v>
      </c>
      <c r="H92" s="120" t="s">
        <v>56</v>
      </c>
      <c r="I92" s="121">
        <v>0</v>
      </c>
      <c r="J92" s="150">
        <v>0.16666666666666669</v>
      </c>
      <c r="K92" s="121">
        <v>0</v>
      </c>
      <c r="M92" s="99"/>
    </row>
    <row r="93" spans="1:13" ht="13.9" hidden="1" customHeight="1">
      <c r="A93" s="68"/>
      <c r="B93" s="148" t="s">
        <v>793</v>
      </c>
      <c r="C93" s="147" t="s">
        <v>649</v>
      </c>
      <c r="D93" s="146" t="s">
        <v>43</v>
      </c>
      <c r="E93" s="149">
        <v>291</v>
      </c>
      <c r="F93" s="120" t="s">
        <v>17</v>
      </c>
      <c r="G93" s="120" t="s">
        <v>119</v>
      </c>
      <c r="H93" s="120" t="s">
        <v>56</v>
      </c>
      <c r="I93" s="150">
        <v>0</v>
      </c>
      <c r="J93" s="150">
        <v>0.16666666666666669</v>
      </c>
      <c r="K93" s="121">
        <v>0</v>
      </c>
      <c r="M93" s="99"/>
    </row>
    <row r="94" spans="1:13" ht="13.9" hidden="1" customHeight="1">
      <c r="A94" s="68"/>
      <c r="B94" s="148" t="s">
        <v>794</v>
      </c>
      <c r="C94" s="147" t="s">
        <v>650</v>
      </c>
      <c r="D94" s="146" t="s">
        <v>43</v>
      </c>
      <c r="E94" s="149">
        <v>292</v>
      </c>
      <c r="F94" s="120" t="s">
        <v>17</v>
      </c>
      <c r="G94" s="120" t="s">
        <v>119</v>
      </c>
      <c r="H94" s="120" t="s">
        <v>56</v>
      </c>
      <c r="I94" s="150">
        <v>0</v>
      </c>
      <c r="J94" s="150">
        <v>0.16666666666666669</v>
      </c>
      <c r="K94" s="121">
        <v>0</v>
      </c>
      <c r="M94" s="99"/>
    </row>
    <row r="95" spans="1:13" ht="13.9" hidden="1" customHeight="1">
      <c r="A95" s="68"/>
      <c r="B95" s="148" t="s">
        <v>795</v>
      </c>
      <c r="C95" s="147" t="s">
        <v>651</v>
      </c>
      <c r="D95" s="146" t="s">
        <v>43</v>
      </c>
      <c r="E95" s="149">
        <v>293</v>
      </c>
      <c r="F95" s="120" t="s">
        <v>17</v>
      </c>
      <c r="G95" s="120" t="s">
        <v>119</v>
      </c>
      <c r="H95" s="120" t="s">
        <v>56</v>
      </c>
      <c r="I95" s="121">
        <v>0</v>
      </c>
      <c r="J95" s="150">
        <v>0.16666666666666669</v>
      </c>
      <c r="K95" s="121">
        <v>0</v>
      </c>
      <c r="M95" s="99"/>
    </row>
    <row r="96" spans="1:13" ht="13.9" hidden="1" customHeight="1">
      <c r="A96" s="68"/>
      <c r="B96" s="148" t="s">
        <v>796</v>
      </c>
      <c r="C96" s="147" t="s">
        <v>652</v>
      </c>
      <c r="D96" s="146" t="s">
        <v>43</v>
      </c>
      <c r="E96" s="149">
        <v>297</v>
      </c>
      <c r="F96" s="120" t="s">
        <v>17</v>
      </c>
      <c r="G96" s="120" t="s">
        <v>119</v>
      </c>
      <c r="H96" s="120" t="s">
        <v>56</v>
      </c>
      <c r="I96" s="121">
        <v>0</v>
      </c>
      <c r="J96" s="150">
        <v>0.16666666666666669</v>
      </c>
      <c r="K96" s="121">
        <v>0</v>
      </c>
      <c r="M96" s="99"/>
    </row>
    <row r="97" spans="1:13" ht="13.9" hidden="1" customHeight="1">
      <c r="A97" s="68"/>
      <c r="B97" s="148" t="s">
        <v>797</v>
      </c>
      <c r="C97" s="147" t="s">
        <v>653</v>
      </c>
      <c r="D97" s="146" t="s">
        <v>43</v>
      </c>
      <c r="E97" s="149">
        <v>298</v>
      </c>
      <c r="F97" s="120" t="s">
        <v>17</v>
      </c>
      <c r="G97" s="120" t="s">
        <v>119</v>
      </c>
      <c r="H97" s="120" t="s">
        <v>56</v>
      </c>
      <c r="I97" s="121">
        <v>0</v>
      </c>
      <c r="J97" s="150">
        <v>0.16666666666666669</v>
      </c>
      <c r="K97" s="121">
        <v>0</v>
      </c>
      <c r="M97" s="99"/>
    </row>
    <row r="98" spans="1:13" ht="13.9" hidden="1" customHeight="1">
      <c r="A98" s="68"/>
      <c r="B98" s="148" t="s">
        <v>798</v>
      </c>
      <c r="C98" s="147" t="s">
        <v>654</v>
      </c>
      <c r="D98" s="146" t="s">
        <v>43</v>
      </c>
      <c r="E98" s="149">
        <v>299</v>
      </c>
      <c r="F98" s="120" t="s">
        <v>17</v>
      </c>
      <c r="G98" s="120" t="s">
        <v>119</v>
      </c>
      <c r="H98" s="120" t="s">
        <v>56</v>
      </c>
      <c r="I98" s="150">
        <v>0</v>
      </c>
      <c r="J98" s="150">
        <v>0.16666666666666669</v>
      </c>
      <c r="K98" s="121">
        <v>0</v>
      </c>
      <c r="M98" s="99"/>
    </row>
    <row r="99" spans="1:13" ht="13.9" hidden="1" customHeight="1">
      <c r="A99" s="68"/>
      <c r="B99" s="148" t="s">
        <v>799</v>
      </c>
      <c r="C99" s="147" t="s">
        <v>655</v>
      </c>
      <c r="D99" s="146" t="s">
        <v>43</v>
      </c>
      <c r="E99" s="149">
        <v>300</v>
      </c>
      <c r="F99" s="120" t="s">
        <v>17</v>
      </c>
      <c r="G99" s="120" t="s">
        <v>119</v>
      </c>
      <c r="H99" s="120" t="s">
        <v>56</v>
      </c>
      <c r="I99" s="150">
        <v>0</v>
      </c>
      <c r="J99" s="150">
        <v>0.16666666666666669</v>
      </c>
      <c r="K99" s="121">
        <v>0</v>
      </c>
      <c r="M99" s="99"/>
    </row>
    <row r="100" spans="1:13" ht="13.9" hidden="1" customHeight="1">
      <c r="A100" s="68"/>
      <c r="B100" s="148" t="s">
        <v>800</v>
      </c>
      <c r="C100" s="147" t="s">
        <v>656</v>
      </c>
      <c r="D100" s="146" t="s">
        <v>43</v>
      </c>
      <c r="E100" s="149">
        <v>301</v>
      </c>
      <c r="F100" s="120" t="s">
        <v>17</v>
      </c>
      <c r="G100" s="120" t="s">
        <v>119</v>
      </c>
      <c r="H100" s="120" t="s">
        <v>56</v>
      </c>
      <c r="I100" s="150">
        <v>0</v>
      </c>
      <c r="J100" s="150">
        <v>0.16666666666666669</v>
      </c>
      <c r="K100" s="121">
        <v>0</v>
      </c>
      <c r="M100" s="99"/>
    </row>
    <row r="101" spans="1:13" ht="13.9" hidden="1" customHeight="1">
      <c r="A101" s="68"/>
      <c r="B101" s="148" t="s">
        <v>801</v>
      </c>
      <c r="C101" s="147" t="s">
        <v>657</v>
      </c>
      <c r="D101" s="146" t="s">
        <v>43</v>
      </c>
      <c r="E101" s="149">
        <v>302</v>
      </c>
      <c r="F101" s="120" t="s">
        <v>17</v>
      </c>
      <c r="G101" s="120" t="s">
        <v>119</v>
      </c>
      <c r="H101" s="120" t="s">
        <v>56</v>
      </c>
      <c r="I101" s="121">
        <v>0</v>
      </c>
      <c r="J101" s="150">
        <v>0.16666666666666669</v>
      </c>
      <c r="K101" s="121">
        <v>0</v>
      </c>
      <c r="M101" s="99"/>
    </row>
    <row r="102" spans="1:13" ht="13.9" hidden="1" customHeight="1">
      <c r="A102" s="68"/>
      <c r="B102" s="148" t="s">
        <v>802</v>
      </c>
      <c r="C102" s="147" t="s">
        <v>658</v>
      </c>
      <c r="D102" s="146" t="s">
        <v>43</v>
      </c>
      <c r="E102" s="149">
        <v>306</v>
      </c>
      <c r="F102" s="120" t="s">
        <v>17</v>
      </c>
      <c r="G102" s="120" t="s">
        <v>119</v>
      </c>
      <c r="H102" s="120" t="s">
        <v>56</v>
      </c>
      <c r="I102" s="121">
        <v>0</v>
      </c>
      <c r="J102" s="150">
        <v>0.16666666666666669</v>
      </c>
      <c r="K102" s="121">
        <v>0</v>
      </c>
      <c r="M102" s="99"/>
    </row>
    <row r="103" spans="1:13" ht="13.9" hidden="1" customHeight="1">
      <c r="A103" s="68"/>
      <c r="B103" s="148" t="s">
        <v>803</v>
      </c>
      <c r="C103" s="147" t="s">
        <v>659</v>
      </c>
      <c r="D103" s="146" t="s">
        <v>43</v>
      </c>
      <c r="E103" s="149">
        <v>307</v>
      </c>
      <c r="F103" s="120" t="s">
        <v>17</v>
      </c>
      <c r="G103" s="120" t="s">
        <v>119</v>
      </c>
      <c r="H103" s="120" t="s">
        <v>56</v>
      </c>
      <c r="I103" s="121">
        <v>0</v>
      </c>
      <c r="J103" s="150">
        <v>0.16666666666666669</v>
      </c>
      <c r="K103" s="121">
        <v>0</v>
      </c>
      <c r="M103" s="99"/>
    </row>
    <row r="104" spans="1:13" ht="13.9" hidden="1" customHeight="1">
      <c r="A104" s="68"/>
      <c r="B104" s="148" t="s">
        <v>804</v>
      </c>
      <c r="C104" s="147" t="s">
        <v>660</v>
      </c>
      <c r="D104" s="146" t="s">
        <v>43</v>
      </c>
      <c r="E104" s="149">
        <v>308</v>
      </c>
      <c r="F104" s="120" t="s">
        <v>17</v>
      </c>
      <c r="G104" s="120" t="s">
        <v>119</v>
      </c>
      <c r="H104" s="120" t="s">
        <v>56</v>
      </c>
      <c r="I104" s="150">
        <v>0</v>
      </c>
      <c r="J104" s="150">
        <v>0.16666666666666669</v>
      </c>
      <c r="K104" s="121">
        <v>0</v>
      </c>
      <c r="M104" s="99"/>
    </row>
    <row r="105" spans="1:13" ht="13.9" hidden="1" customHeight="1">
      <c r="A105" s="68"/>
      <c r="B105" s="148" t="s">
        <v>805</v>
      </c>
      <c r="C105" s="147" t="s">
        <v>661</v>
      </c>
      <c r="D105" s="146" t="s">
        <v>43</v>
      </c>
      <c r="E105" s="149">
        <v>309</v>
      </c>
      <c r="F105" s="120" t="s">
        <v>17</v>
      </c>
      <c r="G105" s="120" t="s">
        <v>119</v>
      </c>
      <c r="H105" s="120" t="s">
        <v>56</v>
      </c>
      <c r="I105" s="150">
        <v>0</v>
      </c>
      <c r="J105" s="150">
        <v>0.16666666666666669</v>
      </c>
      <c r="K105" s="121">
        <v>0</v>
      </c>
      <c r="M105" s="99"/>
    </row>
    <row r="106" spans="1:13" ht="13.9" hidden="1" customHeight="1">
      <c r="A106" s="68"/>
      <c r="B106" s="148" t="s">
        <v>806</v>
      </c>
      <c r="C106" s="147" t="s">
        <v>662</v>
      </c>
      <c r="D106" s="146" t="s">
        <v>43</v>
      </c>
      <c r="E106" s="149">
        <v>310</v>
      </c>
      <c r="F106" s="120" t="s">
        <v>17</v>
      </c>
      <c r="G106" s="120" t="s">
        <v>119</v>
      </c>
      <c r="H106" s="120" t="s">
        <v>56</v>
      </c>
      <c r="I106" s="150">
        <v>0</v>
      </c>
      <c r="J106" s="150">
        <v>0.16666666666666669</v>
      </c>
      <c r="K106" s="121">
        <v>0</v>
      </c>
      <c r="M106" s="99"/>
    </row>
    <row r="107" spans="1:13" ht="13.9" hidden="1" customHeight="1">
      <c r="A107" s="68"/>
      <c r="B107" s="148" t="s">
        <v>807</v>
      </c>
      <c r="C107" s="147" t="s">
        <v>663</v>
      </c>
      <c r="D107" s="146" t="s">
        <v>43</v>
      </c>
      <c r="E107" s="149">
        <v>311</v>
      </c>
      <c r="F107" s="120" t="s">
        <v>17</v>
      </c>
      <c r="G107" s="120" t="s">
        <v>119</v>
      </c>
      <c r="H107" s="120" t="s">
        <v>56</v>
      </c>
      <c r="I107" s="121">
        <v>0</v>
      </c>
      <c r="J107" s="150">
        <v>0.16666666666666669</v>
      </c>
      <c r="K107" s="121">
        <v>0</v>
      </c>
      <c r="M107" s="99"/>
    </row>
    <row r="108" spans="1:13" ht="13.9" hidden="1" customHeight="1">
      <c r="A108" s="68"/>
      <c r="B108" s="148" t="s">
        <v>808</v>
      </c>
      <c r="C108" s="147" t="s">
        <v>664</v>
      </c>
      <c r="D108" s="146" t="s">
        <v>43</v>
      </c>
      <c r="E108" s="149">
        <v>315</v>
      </c>
      <c r="F108" s="120" t="s">
        <v>17</v>
      </c>
      <c r="G108" s="120" t="s">
        <v>119</v>
      </c>
      <c r="H108" s="120" t="s">
        <v>56</v>
      </c>
      <c r="I108" s="121">
        <v>0</v>
      </c>
      <c r="J108" s="150">
        <v>0.16666666666666669</v>
      </c>
      <c r="K108" s="121">
        <v>0</v>
      </c>
      <c r="M108" s="99"/>
    </row>
    <row r="109" spans="1:13" ht="13.9" hidden="1" customHeight="1">
      <c r="A109" s="68"/>
      <c r="B109" s="148" t="s">
        <v>809</v>
      </c>
      <c r="C109" s="147" t="s">
        <v>665</v>
      </c>
      <c r="D109" s="146" t="s">
        <v>43</v>
      </c>
      <c r="E109" s="149">
        <v>316</v>
      </c>
      <c r="F109" s="120" t="s">
        <v>17</v>
      </c>
      <c r="G109" s="120" t="s">
        <v>119</v>
      </c>
      <c r="H109" s="120" t="s">
        <v>56</v>
      </c>
      <c r="I109" s="121">
        <v>0</v>
      </c>
      <c r="J109" s="150">
        <v>0.16666666666666669</v>
      </c>
      <c r="K109" s="121">
        <v>0</v>
      </c>
      <c r="M109" s="99"/>
    </row>
    <row r="110" spans="1:13" ht="13.9" hidden="1" customHeight="1">
      <c r="A110" s="68"/>
      <c r="B110" s="148" t="s">
        <v>810</v>
      </c>
      <c r="C110" s="147" t="s">
        <v>666</v>
      </c>
      <c r="D110" s="146" t="s">
        <v>43</v>
      </c>
      <c r="E110" s="149">
        <v>317</v>
      </c>
      <c r="F110" s="120" t="s">
        <v>17</v>
      </c>
      <c r="G110" s="120" t="s">
        <v>119</v>
      </c>
      <c r="H110" s="120" t="s">
        <v>56</v>
      </c>
      <c r="I110" s="150">
        <v>0</v>
      </c>
      <c r="J110" s="150">
        <v>0.16666666666666669</v>
      </c>
      <c r="K110" s="121">
        <v>0</v>
      </c>
      <c r="M110" s="99"/>
    </row>
    <row r="111" spans="1:13" ht="13.9" hidden="1" customHeight="1">
      <c r="A111" s="68"/>
      <c r="B111" s="148" t="s">
        <v>811</v>
      </c>
      <c r="C111" s="147" t="s">
        <v>667</v>
      </c>
      <c r="D111" s="146" t="s">
        <v>43</v>
      </c>
      <c r="E111" s="149">
        <v>318</v>
      </c>
      <c r="F111" s="120" t="s">
        <v>17</v>
      </c>
      <c r="G111" s="120" t="s">
        <v>119</v>
      </c>
      <c r="H111" s="120" t="s">
        <v>56</v>
      </c>
      <c r="I111" s="150">
        <v>0</v>
      </c>
      <c r="J111" s="150">
        <v>0.16666666666666669</v>
      </c>
      <c r="K111" s="121">
        <v>0</v>
      </c>
      <c r="M111" s="99"/>
    </row>
    <row r="112" spans="1:13" ht="13.9" hidden="1" customHeight="1">
      <c r="A112" s="68"/>
      <c r="B112" s="148" t="s">
        <v>812</v>
      </c>
      <c r="C112" s="147" t="s">
        <v>668</v>
      </c>
      <c r="D112" s="146" t="s">
        <v>43</v>
      </c>
      <c r="E112" s="149">
        <v>319</v>
      </c>
      <c r="F112" s="120" t="s">
        <v>17</v>
      </c>
      <c r="G112" s="120" t="s">
        <v>119</v>
      </c>
      <c r="H112" s="120" t="s">
        <v>56</v>
      </c>
      <c r="I112" s="150">
        <v>0</v>
      </c>
      <c r="J112" s="150">
        <v>0.16666666666666669</v>
      </c>
      <c r="K112" s="121">
        <v>0</v>
      </c>
      <c r="M112" s="99"/>
    </row>
    <row r="113" spans="1:13" ht="13.9" hidden="1" customHeight="1">
      <c r="A113" s="68"/>
      <c r="B113" s="148" t="s">
        <v>813</v>
      </c>
      <c r="C113" s="147" t="s">
        <v>669</v>
      </c>
      <c r="D113" s="146" t="s">
        <v>43</v>
      </c>
      <c r="E113" s="149">
        <v>320</v>
      </c>
      <c r="F113" s="120" t="s">
        <v>17</v>
      </c>
      <c r="G113" s="120" t="s">
        <v>119</v>
      </c>
      <c r="H113" s="120" t="s">
        <v>56</v>
      </c>
      <c r="I113" s="121">
        <v>0</v>
      </c>
      <c r="J113" s="150">
        <v>0.16666666666666669</v>
      </c>
      <c r="K113" s="121">
        <v>0</v>
      </c>
      <c r="M113" s="99"/>
    </row>
    <row r="114" spans="1:13" ht="13.9" hidden="1" customHeight="1">
      <c r="A114" s="68"/>
      <c r="B114" s="148" t="s">
        <v>814</v>
      </c>
      <c r="C114" s="147" t="s">
        <v>670</v>
      </c>
      <c r="D114" s="146" t="s">
        <v>43</v>
      </c>
      <c r="E114" s="149">
        <v>324</v>
      </c>
      <c r="F114" s="120" t="s">
        <v>17</v>
      </c>
      <c r="G114" s="120" t="s">
        <v>119</v>
      </c>
      <c r="H114" s="120" t="s">
        <v>56</v>
      </c>
      <c r="I114" s="121">
        <v>0</v>
      </c>
      <c r="J114" s="150">
        <v>0.16666666666666669</v>
      </c>
      <c r="K114" s="121">
        <v>0</v>
      </c>
      <c r="M114" s="99"/>
    </row>
    <row r="115" spans="1:13" ht="13.9" hidden="1" customHeight="1">
      <c r="A115" s="68"/>
      <c r="B115" s="148" t="s">
        <v>815</v>
      </c>
      <c r="C115" s="147" t="s">
        <v>671</v>
      </c>
      <c r="D115" s="146" t="s">
        <v>43</v>
      </c>
      <c r="E115" s="149">
        <v>325</v>
      </c>
      <c r="F115" s="120" t="s">
        <v>17</v>
      </c>
      <c r="G115" s="120" t="s">
        <v>119</v>
      </c>
      <c r="H115" s="120" t="s">
        <v>56</v>
      </c>
      <c r="I115" s="121">
        <v>0</v>
      </c>
      <c r="J115" s="150">
        <v>0.16666666666666669</v>
      </c>
      <c r="K115" s="121">
        <v>0</v>
      </c>
      <c r="M115" s="99"/>
    </row>
    <row r="116" spans="1:13" ht="13.9" hidden="1" customHeight="1">
      <c r="A116" s="68"/>
      <c r="B116" s="148" t="s">
        <v>816</v>
      </c>
      <c r="C116" s="147" t="s">
        <v>672</v>
      </c>
      <c r="D116" s="146" t="s">
        <v>43</v>
      </c>
      <c r="E116" s="149">
        <v>326</v>
      </c>
      <c r="F116" s="120" t="s">
        <v>17</v>
      </c>
      <c r="G116" s="120" t="s">
        <v>119</v>
      </c>
      <c r="H116" s="120" t="s">
        <v>56</v>
      </c>
      <c r="I116" s="150">
        <v>0</v>
      </c>
      <c r="J116" s="150">
        <v>0.16666666666666669</v>
      </c>
      <c r="K116" s="121">
        <v>0</v>
      </c>
      <c r="M116" s="99"/>
    </row>
    <row r="117" spans="1:13" ht="13.9" hidden="1" customHeight="1">
      <c r="A117" s="68"/>
      <c r="B117" s="148" t="s">
        <v>817</v>
      </c>
      <c r="C117" s="147" t="s">
        <v>673</v>
      </c>
      <c r="D117" s="146" t="s">
        <v>43</v>
      </c>
      <c r="E117" s="149">
        <v>327</v>
      </c>
      <c r="F117" s="120" t="s">
        <v>17</v>
      </c>
      <c r="G117" s="120" t="s">
        <v>119</v>
      </c>
      <c r="H117" s="120" t="s">
        <v>56</v>
      </c>
      <c r="I117" s="150">
        <v>0</v>
      </c>
      <c r="J117" s="150">
        <v>0.16666666666666669</v>
      </c>
      <c r="K117" s="121">
        <v>0</v>
      </c>
      <c r="M117" s="99"/>
    </row>
    <row r="118" spans="1:13" ht="13.9" hidden="1" customHeight="1">
      <c r="A118" s="68"/>
      <c r="B118" s="148" t="s">
        <v>818</v>
      </c>
      <c r="C118" s="147" t="s">
        <v>674</v>
      </c>
      <c r="D118" s="146" t="s">
        <v>43</v>
      </c>
      <c r="E118" s="149">
        <v>328</v>
      </c>
      <c r="F118" s="120" t="s">
        <v>17</v>
      </c>
      <c r="G118" s="120" t="s">
        <v>119</v>
      </c>
      <c r="H118" s="120" t="s">
        <v>56</v>
      </c>
      <c r="I118" s="150">
        <v>0</v>
      </c>
      <c r="J118" s="150">
        <v>0.16666666666666669</v>
      </c>
      <c r="K118" s="121">
        <v>0</v>
      </c>
      <c r="M118" s="99"/>
    </row>
    <row r="119" spans="1:13" ht="13.9" hidden="1" customHeight="1">
      <c r="A119" s="68"/>
      <c r="B119" s="148" t="s">
        <v>819</v>
      </c>
      <c r="C119" s="147" t="s">
        <v>675</v>
      </c>
      <c r="D119" s="146" t="s">
        <v>43</v>
      </c>
      <c r="E119" s="149">
        <v>329</v>
      </c>
      <c r="F119" s="120" t="s">
        <v>17</v>
      </c>
      <c r="G119" s="120" t="s">
        <v>119</v>
      </c>
      <c r="H119" s="120" t="s">
        <v>56</v>
      </c>
      <c r="I119" s="121">
        <v>0</v>
      </c>
      <c r="J119" s="150">
        <v>0.16666666666666669</v>
      </c>
      <c r="K119" s="121">
        <v>0</v>
      </c>
      <c r="M119" s="99"/>
    </row>
    <row r="120" spans="1:13" ht="13.9" hidden="1" customHeight="1">
      <c r="A120" s="68"/>
      <c r="B120" s="148" t="s">
        <v>820</v>
      </c>
      <c r="C120" s="147" t="s">
        <v>676</v>
      </c>
      <c r="D120" s="146" t="s">
        <v>43</v>
      </c>
      <c r="E120" s="149">
        <v>333</v>
      </c>
      <c r="F120" s="120" t="s">
        <v>17</v>
      </c>
      <c r="G120" s="120" t="s">
        <v>119</v>
      </c>
      <c r="H120" s="120" t="s">
        <v>56</v>
      </c>
      <c r="I120" s="121">
        <v>0</v>
      </c>
      <c r="J120" s="150">
        <v>0.16666666666666669</v>
      </c>
      <c r="K120" s="121">
        <v>0</v>
      </c>
      <c r="M120" s="99"/>
    </row>
    <row r="121" spans="1:13" ht="13.9" hidden="1" customHeight="1">
      <c r="A121" s="68"/>
      <c r="B121" s="148" t="s">
        <v>821</v>
      </c>
      <c r="C121" s="147" t="s">
        <v>677</v>
      </c>
      <c r="D121" s="146" t="s">
        <v>43</v>
      </c>
      <c r="E121" s="149">
        <v>334</v>
      </c>
      <c r="F121" s="120" t="s">
        <v>17</v>
      </c>
      <c r="G121" s="120" t="s">
        <v>119</v>
      </c>
      <c r="H121" s="120" t="s">
        <v>56</v>
      </c>
      <c r="I121" s="121">
        <v>0</v>
      </c>
      <c r="J121" s="150">
        <v>0.16666666666666669</v>
      </c>
      <c r="K121" s="121">
        <v>0</v>
      </c>
      <c r="M121" s="99"/>
    </row>
    <row r="122" spans="1:13" ht="13.9" hidden="1" customHeight="1">
      <c r="A122" s="68"/>
      <c r="B122" s="148" t="s">
        <v>822</v>
      </c>
      <c r="C122" s="147" t="s">
        <v>678</v>
      </c>
      <c r="D122" s="146" t="s">
        <v>43</v>
      </c>
      <c r="E122" s="149">
        <v>335</v>
      </c>
      <c r="F122" s="120" t="s">
        <v>17</v>
      </c>
      <c r="G122" s="120" t="s">
        <v>119</v>
      </c>
      <c r="H122" s="120" t="s">
        <v>56</v>
      </c>
      <c r="I122" s="150">
        <v>0</v>
      </c>
      <c r="J122" s="150">
        <v>0.16666666666666669</v>
      </c>
      <c r="K122" s="121">
        <v>0</v>
      </c>
      <c r="M122" s="99"/>
    </row>
    <row r="123" spans="1:13" ht="13.9" hidden="1" customHeight="1">
      <c r="A123" s="68"/>
      <c r="B123" s="148" t="s">
        <v>823</v>
      </c>
      <c r="C123" s="147" t="s">
        <v>679</v>
      </c>
      <c r="D123" s="146" t="s">
        <v>43</v>
      </c>
      <c r="E123" s="149">
        <v>336</v>
      </c>
      <c r="F123" s="120" t="s">
        <v>17</v>
      </c>
      <c r="G123" s="120" t="s">
        <v>119</v>
      </c>
      <c r="H123" s="120" t="s">
        <v>56</v>
      </c>
      <c r="I123" s="150">
        <v>0</v>
      </c>
      <c r="J123" s="150">
        <v>0.16666666666666669</v>
      </c>
      <c r="K123" s="121">
        <v>0</v>
      </c>
      <c r="M123" s="99"/>
    </row>
    <row r="124" spans="1:13" ht="13.9" hidden="1" customHeight="1">
      <c r="A124" s="68"/>
      <c r="B124" s="148" t="s">
        <v>824</v>
      </c>
      <c r="C124" s="147" t="s">
        <v>680</v>
      </c>
      <c r="D124" s="146" t="s">
        <v>43</v>
      </c>
      <c r="E124" s="149">
        <v>337</v>
      </c>
      <c r="F124" s="120" t="s">
        <v>17</v>
      </c>
      <c r="G124" s="120" t="s">
        <v>119</v>
      </c>
      <c r="H124" s="120" t="s">
        <v>56</v>
      </c>
      <c r="I124" s="150">
        <v>0</v>
      </c>
      <c r="J124" s="150">
        <v>0.16666666666666669</v>
      </c>
      <c r="K124" s="121">
        <v>0</v>
      </c>
      <c r="M124" s="99"/>
    </row>
    <row r="125" spans="1:13" ht="13.9" hidden="1" customHeight="1">
      <c r="A125" s="68"/>
      <c r="B125" s="148" t="s">
        <v>825</v>
      </c>
      <c r="C125" s="147" t="s">
        <v>681</v>
      </c>
      <c r="D125" s="146" t="s">
        <v>43</v>
      </c>
      <c r="E125" s="149">
        <v>338</v>
      </c>
      <c r="F125" s="120" t="s">
        <v>17</v>
      </c>
      <c r="G125" s="120" t="s">
        <v>119</v>
      </c>
      <c r="H125" s="120" t="s">
        <v>56</v>
      </c>
      <c r="I125" s="121">
        <v>0</v>
      </c>
      <c r="J125" s="150">
        <v>0.16666666666666669</v>
      </c>
      <c r="K125" s="121">
        <v>0</v>
      </c>
      <c r="M125" s="99"/>
    </row>
    <row r="126" spans="1:13" ht="13.9" hidden="1" customHeight="1">
      <c r="A126" s="68"/>
      <c r="B126" s="148" t="s">
        <v>826</v>
      </c>
      <c r="C126" s="147" t="s">
        <v>682</v>
      </c>
      <c r="D126" s="146" t="s">
        <v>43</v>
      </c>
      <c r="E126" s="149">
        <v>342</v>
      </c>
      <c r="F126" s="120" t="s">
        <v>17</v>
      </c>
      <c r="G126" s="120" t="s">
        <v>119</v>
      </c>
      <c r="H126" s="120" t="s">
        <v>56</v>
      </c>
      <c r="I126" s="121">
        <v>0</v>
      </c>
      <c r="J126" s="150">
        <v>0.16666666666666669</v>
      </c>
      <c r="K126" s="121">
        <v>0</v>
      </c>
      <c r="M126" s="99"/>
    </row>
    <row r="127" spans="1:13" ht="13.9" hidden="1" customHeight="1">
      <c r="A127" s="68"/>
      <c r="B127" s="148" t="s">
        <v>827</v>
      </c>
      <c r="C127" s="147" t="s">
        <v>683</v>
      </c>
      <c r="D127" s="146" t="s">
        <v>43</v>
      </c>
      <c r="E127" s="149">
        <v>343</v>
      </c>
      <c r="F127" s="120" t="s">
        <v>17</v>
      </c>
      <c r="G127" s="120" t="s">
        <v>119</v>
      </c>
      <c r="H127" s="120" t="s">
        <v>56</v>
      </c>
      <c r="I127" s="121">
        <v>0</v>
      </c>
      <c r="J127" s="150">
        <v>0.16666666666666669</v>
      </c>
      <c r="K127" s="121">
        <v>0</v>
      </c>
      <c r="M127" s="99"/>
    </row>
    <row r="128" spans="1:13" ht="13.9" hidden="1" customHeight="1">
      <c r="A128" s="68"/>
      <c r="B128" s="148" t="s">
        <v>828</v>
      </c>
      <c r="C128" s="147" t="s">
        <v>684</v>
      </c>
      <c r="D128" s="146" t="s">
        <v>43</v>
      </c>
      <c r="E128" s="149">
        <v>344</v>
      </c>
      <c r="F128" s="120" t="s">
        <v>17</v>
      </c>
      <c r="G128" s="120" t="s">
        <v>119</v>
      </c>
      <c r="H128" s="120" t="s">
        <v>56</v>
      </c>
      <c r="I128" s="150">
        <v>0</v>
      </c>
      <c r="J128" s="150">
        <v>0.16666666666666669</v>
      </c>
      <c r="K128" s="121">
        <v>0</v>
      </c>
      <c r="M128" s="99"/>
    </row>
    <row r="129" spans="1:13" ht="13.9" hidden="1" customHeight="1">
      <c r="A129" s="68"/>
      <c r="B129" s="148" t="s">
        <v>829</v>
      </c>
      <c r="C129" s="147" t="s">
        <v>685</v>
      </c>
      <c r="D129" s="146" t="s">
        <v>43</v>
      </c>
      <c r="E129" s="149">
        <v>345</v>
      </c>
      <c r="F129" s="120" t="s">
        <v>17</v>
      </c>
      <c r="G129" s="120" t="s">
        <v>119</v>
      </c>
      <c r="H129" s="120" t="s">
        <v>56</v>
      </c>
      <c r="I129" s="150">
        <v>0</v>
      </c>
      <c r="J129" s="150">
        <v>0.16666666666666669</v>
      </c>
      <c r="K129" s="121">
        <v>0</v>
      </c>
      <c r="M129" s="99"/>
    </row>
    <row r="130" spans="1:13" ht="13.9" hidden="1" customHeight="1">
      <c r="A130" s="68"/>
      <c r="B130" s="148" t="s">
        <v>830</v>
      </c>
      <c r="C130" s="147" t="s">
        <v>686</v>
      </c>
      <c r="D130" s="146" t="s">
        <v>43</v>
      </c>
      <c r="E130" s="149">
        <v>346</v>
      </c>
      <c r="F130" s="120" t="s">
        <v>17</v>
      </c>
      <c r="G130" s="120" t="s">
        <v>119</v>
      </c>
      <c r="H130" s="120" t="s">
        <v>56</v>
      </c>
      <c r="I130" s="150">
        <v>0</v>
      </c>
      <c r="J130" s="150">
        <v>0.16666666666666669</v>
      </c>
      <c r="K130" s="121">
        <v>0</v>
      </c>
      <c r="M130" s="99"/>
    </row>
    <row r="131" spans="1:13" ht="13.9" hidden="1" customHeight="1">
      <c r="A131" s="68"/>
      <c r="B131" s="148" t="s">
        <v>831</v>
      </c>
      <c r="C131" s="147" t="s">
        <v>687</v>
      </c>
      <c r="D131" s="146" t="s">
        <v>43</v>
      </c>
      <c r="E131" s="149">
        <v>347</v>
      </c>
      <c r="F131" s="120" t="s">
        <v>17</v>
      </c>
      <c r="G131" s="120" t="s">
        <v>119</v>
      </c>
      <c r="H131" s="120" t="s">
        <v>56</v>
      </c>
      <c r="I131" s="121">
        <v>0</v>
      </c>
      <c r="J131" s="150">
        <v>0.16666666666666669</v>
      </c>
      <c r="K131" s="121">
        <v>0</v>
      </c>
      <c r="M131" s="99"/>
    </row>
    <row r="132" spans="1:13" ht="13.9" hidden="1" customHeight="1">
      <c r="A132" s="68"/>
      <c r="B132" s="148" t="s">
        <v>832</v>
      </c>
      <c r="C132" s="147" t="s">
        <v>688</v>
      </c>
      <c r="D132" s="146" t="s">
        <v>640</v>
      </c>
      <c r="E132" s="149">
        <v>351</v>
      </c>
      <c r="F132" s="120" t="s">
        <v>17</v>
      </c>
      <c r="G132" s="120" t="s">
        <v>119</v>
      </c>
      <c r="H132" s="120" t="s">
        <v>56</v>
      </c>
      <c r="I132" s="121">
        <v>0</v>
      </c>
      <c r="J132" s="150">
        <v>0.16666666666666669</v>
      </c>
      <c r="K132" s="121">
        <v>0</v>
      </c>
      <c r="M132" s="99"/>
    </row>
    <row r="133" spans="1:13" ht="13.9" hidden="1" customHeight="1">
      <c r="A133" s="68"/>
      <c r="B133" s="148" t="s">
        <v>833</v>
      </c>
      <c r="C133" s="147" t="s">
        <v>689</v>
      </c>
      <c r="D133" s="146" t="s">
        <v>640</v>
      </c>
      <c r="E133" s="149">
        <v>352</v>
      </c>
      <c r="F133" s="120" t="s">
        <v>17</v>
      </c>
      <c r="G133" s="120" t="s">
        <v>119</v>
      </c>
      <c r="H133" s="120" t="s">
        <v>56</v>
      </c>
      <c r="I133" s="121">
        <v>0</v>
      </c>
      <c r="J133" s="150">
        <v>0.16666666666666669</v>
      </c>
      <c r="K133" s="121">
        <v>0</v>
      </c>
      <c r="M133" s="99"/>
    </row>
    <row r="134" spans="1:13" ht="13.9" hidden="1" customHeight="1">
      <c r="A134" s="68"/>
      <c r="B134" s="148" t="s">
        <v>834</v>
      </c>
      <c r="C134" s="147" t="s">
        <v>690</v>
      </c>
      <c r="D134" s="146" t="s">
        <v>640</v>
      </c>
      <c r="E134" s="149">
        <v>353</v>
      </c>
      <c r="F134" s="120" t="s">
        <v>17</v>
      </c>
      <c r="G134" s="120" t="s">
        <v>119</v>
      </c>
      <c r="H134" s="120" t="s">
        <v>56</v>
      </c>
      <c r="I134" s="150">
        <v>0</v>
      </c>
      <c r="J134" s="150">
        <v>0.16666666666666669</v>
      </c>
      <c r="K134" s="121">
        <v>0</v>
      </c>
      <c r="M134" s="99"/>
    </row>
    <row r="135" spans="1:13" ht="13.9" hidden="1" customHeight="1">
      <c r="A135" s="68"/>
      <c r="B135" s="148" t="s">
        <v>835</v>
      </c>
      <c r="C135" s="147" t="s">
        <v>691</v>
      </c>
      <c r="D135" s="146" t="s">
        <v>640</v>
      </c>
      <c r="E135" s="149">
        <v>354</v>
      </c>
      <c r="F135" s="120" t="s">
        <v>17</v>
      </c>
      <c r="G135" s="120" t="s">
        <v>119</v>
      </c>
      <c r="H135" s="120" t="s">
        <v>56</v>
      </c>
      <c r="I135" s="150">
        <v>0</v>
      </c>
      <c r="J135" s="150">
        <v>0.16666666666666669</v>
      </c>
      <c r="K135" s="121">
        <v>0</v>
      </c>
      <c r="M135" s="99"/>
    </row>
    <row r="136" spans="1:13" ht="13.9" hidden="1" customHeight="1">
      <c r="A136" s="68"/>
      <c r="B136" s="148" t="s">
        <v>836</v>
      </c>
      <c r="C136" s="147" t="s">
        <v>692</v>
      </c>
      <c r="D136" s="146" t="s">
        <v>640</v>
      </c>
      <c r="E136" s="149">
        <v>355</v>
      </c>
      <c r="F136" s="120" t="s">
        <v>17</v>
      </c>
      <c r="G136" s="120" t="s">
        <v>119</v>
      </c>
      <c r="H136" s="120" t="s">
        <v>56</v>
      </c>
      <c r="I136" s="150">
        <v>0</v>
      </c>
      <c r="J136" s="150">
        <v>0.16666666666666669</v>
      </c>
      <c r="K136" s="121">
        <v>0</v>
      </c>
      <c r="M136" s="99"/>
    </row>
    <row r="137" spans="1:13" ht="13.9" hidden="1" customHeight="1">
      <c r="A137" s="68"/>
      <c r="B137" s="148" t="s">
        <v>837</v>
      </c>
      <c r="C137" s="147" t="s">
        <v>693</v>
      </c>
      <c r="D137" s="146" t="s">
        <v>640</v>
      </c>
      <c r="E137" s="149">
        <v>356</v>
      </c>
      <c r="F137" s="120" t="s">
        <v>17</v>
      </c>
      <c r="G137" s="120" t="s">
        <v>119</v>
      </c>
      <c r="H137" s="120" t="s">
        <v>56</v>
      </c>
      <c r="I137" s="121">
        <v>0</v>
      </c>
      <c r="J137" s="150">
        <v>0.16666666666666669</v>
      </c>
      <c r="K137" s="121">
        <v>0</v>
      </c>
      <c r="M137" s="99"/>
    </row>
    <row r="138" spans="1:13" ht="13.9" hidden="1" customHeight="1">
      <c r="A138" s="68"/>
      <c r="B138" s="148" t="s">
        <v>838</v>
      </c>
      <c r="C138" s="147" t="s">
        <v>694</v>
      </c>
      <c r="D138" s="146" t="s">
        <v>54</v>
      </c>
      <c r="E138" s="149">
        <v>360</v>
      </c>
      <c r="F138" s="120" t="s">
        <v>17</v>
      </c>
      <c r="G138" s="120" t="s">
        <v>119</v>
      </c>
      <c r="H138" s="120" t="s">
        <v>56</v>
      </c>
      <c r="I138" s="121">
        <v>4.3478260869565216E-2</v>
      </c>
      <c r="J138" s="150">
        <v>0.16666666666666669</v>
      </c>
      <c r="K138" s="121">
        <v>7.2463768115942039E-3</v>
      </c>
      <c r="M138" s="99"/>
    </row>
    <row r="139" spans="1:13" ht="13.9" hidden="1" customHeight="1">
      <c r="A139" s="68"/>
      <c r="B139" s="148" t="s">
        <v>839</v>
      </c>
      <c r="C139" s="147" t="s">
        <v>695</v>
      </c>
      <c r="D139" s="146" t="s">
        <v>43</v>
      </c>
      <c r="E139" s="149">
        <v>361</v>
      </c>
      <c r="F139" s="120" t="s">
        <v>17</v>
      </c>
      <c r="G139" s="120" t="s">
        <v>119</v>
      </c>
      <c r="H139" s="120" t="s">
        <v>56</v>
      </c>
      <c r="I139" s="121">
        <v>0</v>
      </c>
      <c r="J139" s="150">
        <v>0.16666666666666669</v>
      </c>
      <c r="K139" s="121">
        <v>0</v>
      </c>
      <c r="M139" s="99"/>
    </row>
    <row r="140" spans="1:13" ht="13.9" hidden="1" customHeight="1">
      <c r="A140" s="68"/>
      <c r="B140" s="148" t="s">
        <v>840</v>
      </c>
      <c r="C140" s="147" t="s">
        <v>696</v>
      </c>
      <c r="D140" s="146" t="s">
        <v>43</v>
      </c>
      <c r="E140" s="149">
        <v>362</v>
      </c>
      <c r="F140" s="120" t="s">
        <v>17</v>
      </c>
      <c r="G140" s="120" t="s">
        <v>119</v>
      </c>
      <c r="H140" s="120" t="s">
        <v>56</v>
      </c>
      <c r="I140" s="150">
        <v>0</v>
      </c>
      <c r="J140" s="150">
        <v>0.16666666666666669</v>
      </c>
      <c r="K140" s="121">
        <v>0</v>
      </c>
      <c r="M140" s="99"/>
    </row>
    <row r="141" spans="1:13" ht="13.9" hidden="1" customHeight="1">
      <c r="A141" s="68"/>
      <c r="B141" s="148" t="s">
        <v>841</v>
      </c>
      <c r="C141" s="147" t="s">
        <v>697</v>
      </c>
      <c r="D141" s="146" t="s">
        <v>43</v>
      </c>
      <c r="E141" s="149">
        <v>363</v>
      </c>
      <c r="F141" s="120" t="s">
        <v>17</v>
      </c>
      <c r="G141" s="120" t="s">
        <v>119</v>
      </c>
      <c r="H141" s="120" t="s">
        <v>56</v>
      </c>
      <c r="I141" s="150">
        <v>0</v>
      </c>
      <c r="J141" s="150">
        <v>0.16666666666666669</v>
      </c>
      <c r="K141" s="121">
        <v>0</v>
      </c>
      <c r="M141" s="99"/>
    </row>
    <row r="142" spans="1:13" ht="13.9" hidden="1" customHeight="1">
      <c r="A142" s="68"/>
      <c r="B142" s="148" t="s">
        <v>842</v>
      </c>
      <c r="C142" s="147" t="s">
        <v>698</v>
      </c>
      <c r="D142" s="146" t="s">
        <v>43</v>
      </c>
      <c r="E142" s="149">
        <v>364</v>
      </c>
      <c r="F142" s="120" t="s">
        <v>17</v>
      </c>
      <c r="G142" s="120" t="s">
        <v>119</v>
      </c>
      <c r="H142" s="120" t="s">
        <v>56</v>
      </c>
      <c r="I142" s="150">
        <v>0</v>
      </c>
      <c r="J142" s="150">
        <v>0.16666666666666669</v>
      </c>
      <c r="K142" s="121">
        <v>0</v>
      </c>
      <c r="M142" s="99"/>
    </row>
    <row r="143" spans="1:13" ht="13.9" hidden="1" customHeight="1">
      <c r="A143" s="68"/>
      <c r="B143" s="148" t="s">
        <v>843</v>
      </c>
      <c r="C143" s="147" t="s">
        <v>699</v>
      </c>
      <c r="D143" s="146" t="s">
        <v>43</v>
      </c>
      <c r="E143" s="149">
        <v>365</v>
      </c>
      <c r="F143" s="120" t="s">
        <v>17</v>
      </c>
      <c r="G143" s="120" t="s">
        <v>119</v>
      </c>
      <c r="H143" s="120" t="s">
        <v>56</v>
      </c>
      <c r="I143" s="121">
        <v>0</v>
      </c>
      <c r="J143" s="150">
        <v>0.16666666666666669</v>
      </c>
      <c r="K143" s="121">
        <v>0</v>
      </c>
      <c r="M143" s="99"/>
    </row>
    <row r="144" spans="1:13" ht="13.9" hidden="1" customHeight="1">
      <c r="A144" s="68"/>
      <c r="B144" s="148" t="s">
        <v>844</v>
      </c>
      <c r="C144" s="147" t="s">
        <v>700</v>
      </c>
      <c r="D144" s="146" t="s">
        <v>640</v>
      </c>
      <c r="E144" s="149">
        <v>369</v>
      </c>
      <c r="F144" s="120" t="s">
        <v>17</v>
      </c>
      <c r="G144" s="120" t="s">
        <v>119</v>
      </c>
      <c r="H144" s="120" t="s">
        <v>56</v>
      </c>
      <c r="I144" s="121">
        <v>0</v>
      </c>
      <c r="J144" s="150">
        <v>0.16666666666666669</v>
      </c>
      <c r="K144" s="121">
        <v>0</v>
      </c>
      <c r="M144" s="99"/>
    </row>
    <row r="145" spans="1:13" ht="13.9" hidden="1" customHeight="1">
      <c r="A145" s="68"/>
      <c r="B145" s="148" t="s">
        <v>845</v>
      </c>
      <c r="C145" s="147" t="s">
        <v>701</v>
      </c>
      <c r="D145" s="146" t="s">
        <v>640</v>
      </c>
      <c r="E145" s="149">
        <v>370</v>
      </c>
      <c r="F145" s="120" t="s">
        <v>17</v>
      </c>
      <c r="G145" s="120" t="s">
        <v>119</v>
      </c>
      <c r="H145" s="120" t="s">
        <v>56</v>
      </c>
      <c r="I145" s="121">
        <v>0</v>
      </c>
      <c r="J145" s="150">
        <v>0.16666666666666669</v>
      </c>
      <c r="K145" s="121">
        <v>0</v>
      </c>
      <c r="M145" s="99"/>
    </row>
    <row r="146" spans="1:13" ht="13.9" hidden="1" customHeight="1">
      <c r="A146" s="68"/>
      <c r="B146" s="148" t="s">
        <v>846</v>
      </c>
      <c r="C146" s="147" t="s">
        <v>702</v>
      </c>
      <c r="D146" s="146" t="s">
        <v>640</v>
      </c>
      <c r="E146" s="149">
        <v>371</v>
      </c>
      <c r="F146" s="120" t="s">
        <v>17</v>
      </c>
      <c r="G146" s="120" t="s">
        <v>119</v>
      </c>
      <c r="H146" s="120" t="s">
        <v>56</v>
      </c>
      <c r="I146" s="150">
        <v>0</v>
      </c>
      <c r="J146" s="150">
        <v>0.16666666666666669</v>
      </c>
      <c r="K146" s="121">
        <v>0</v>
      </c>
      <c r="M146" s="99"/>
    </row>
    <row r="147" spans="1:13" ht="13.9" hidden="1" customHeight="1">
      <c r="A147" s="68"/>
      <c r="B147" s="148" t="s">
        <v>847</v>
      </c>
      <c r="C147" s="147" t="s">
        <v>703</v>
      </c>
      <c r="D147" s="146" t="s">
        <v>640</v>
      </c>
      <c r="E147" s="149">
        <v>372</v>
      </c>
      <c r="F147" s="120" t="s">
        <v>17</v>
      </c>
      <c r="G147" s="120" t="s">
        <v>119</v>
      </c>
      <c r="H147" s="120" t="s">
        <v>56</v>
      </c>
      <c r="I147" s="150">
        <v>0</v>
      </c>
      <c r="J147" s="150">
        <v>0.16666666666666669</v>
      </c>
      <c r="K147" s="121">
        <v>0</v>
      </c>
      <c r="M147" s="99"/>
    </row>
    <row r="148" spans="1:13" ht="13.9" hidden="1" customHeight="1">
      <c r="A148" s="68"/>
      <c r="B148" s="148" t="s">
        <v>848</v>
      </c>
      <c r="C148" s="147" t="s">
        <v>704</v>
      </c>
      <c r="D148" s="146" t="s">
        <v>640</v>
      </c>
      <c r="E148" s="149">
        <v>373</v>
      </c>
      <c r="F148" s="120" t="s">
        <v>17</v>
      </c>
      <c r="G148" s="120" t="s">
        <v>119</v>
      </c>
      <c r="H148" s="120" t="s">
        <v>56</v>
      </c>
      <c r="I148" s="150">
        <v>0</v>
      </c>
      <c r="J148" s="150">
        <v>0.16666666666666669</v>
      </c>
      <c r="K148" s="121">
        <v>0</v>
      </c>
      <c r="M148" s="99"/>
    </row>
    <row r="149" spans="1:13" ht="13.9" hidden="1" customHeight="1">
      <c r="A149" s="68"/>
      <c r="B149" s="148" t="s">
        <v>849</v>
      </c>
      <c r="C149" s="147" t="s">
        <v>705</v>
      </c>
      <c r="D149" s="146" t="s">
        <v>640</v>
      </c>
      <c r="E149" s="149">
        <v>374</v>
      </c>
      <c r="F149" s="120" t="s">
        <v>17</v>
      </c>
      <c r="G149" s="120" t="s">
        <v>119</v>
      </c>
      <c r="H149" s="120" t="s">
        <v>56</v>
      </c>
      <c r="I149" s="121">
        <v>0</v>
      </c>
      <c r="J149" s="150">
        <v>0.16666666666666669</v>
      </c>
      <c r="K149" s="121">
        <v>0</v>
      </c>
      <c r="M149" s="99"/>
    </row>
    <row r="150" spans="1:13" ht="13.9" hidden="1" customHeight="1">
      <c r="A150" s="68"/>
      <c r="B150" s="148" t="s">
        <v>850</v>
      </c>
      <c r="C150" s="147" t="s">
        <v>706</v>
      </c>
      <c r="D150" s="146" t="s">
        <v>640</v>
      </c>
      <c r="E150" s="149">
        <v>378</v>
      </c>
      <c r="F150" s="120" t="s">
        <v>17</v>
      </c>
      <c r="G150" s="120" t="s">
        <v>119</v>
      </c>
      <c r="H150" s="120" t="s">
        <v>56</v>
      </c>
      <c r="I150" s="121">
        <v>0</v>
      </c>
      <c r="J150" s="150">
        <v>0.16666666666666669</v>
      </c>
      <c r="K150" s="121">
        <v>0</v>
      </c>
      <c r="M150" s="99"/>
    </row>
    <row r="151" spans="1:13" ht="13.9" hidden="1" customHeight="1">
      <c r="A151" s="68"/>
      <c r="B151" s="148" t="s">
        <v>851</v>
      </c>
      <c r="C151" s="147" t="s">
        <v>707</v>
      </c>
      <c r="D151" s="146" t="s">
        <v>640</v>
      </c>
      <c r="E151" s="149">
        <v>379</v>
      </c>
      <c r="F151" s="120" t="s">
        <v>17</v>
      </c>
      <c r="G151" s="120" t="s">
        <v>119</v>
      </c>
      <c r="H151" s="120" t="s">
        <v>56</v>
      </c>
      <c r="I151" s="121">
        <v>0</v>
      </c>
      <c r="J151" s="150">
        <v>0.16666666666666669</v>
      </c>
      <c r="K151" s="121">
        <v>0</v>
      </c>
      <c r="M151" s="99"/>
    </row>
    <row r="152" spans="1:13" ht="13.9" hidden="1" customHeight="1">
      <c r="A152" s="68"/>
      <c r="B152" s="148" t="s">
        <v>852</v>
      </c>
      <c r="C152" s="147" t="s">
        <v>708</v>
      </c>
      <c r="D152" s="146" t="s">
        <v>640</v>
      </c>
      <c r="E152" s="149">
        <v>380</v>
      </c>
      <c r="F152" s="120" t="s">
        <v>17</v>
      </c>
      <c r="G152" s="120" t="s">
        <v>119</v>
      </c>
      <c r="H152" s="120" t="s">
        <v>56</v>
      </c>
      <c r="I152" s="150">
        <v>0</v>
      </c>
      <c r="J152" s="150">
        <v>0.16666666666666669</v>
      </c>
      <c r="K152" s="121">
        <v>0</v>
      </c>
      <c r="M152" s="99"/>
    </row>
    <row r="153" spans="1:13" ht="13.9" hidden="1" customHeight="1">
      <c r="A153" s="68"/>
      <c r="B153" s="148" t="s">
        <v>853</v>
      </c>
      <c r="C153" s="147" t="s">
        <v>709</v>
      </c>
      <c r="D153" s="146" t="s">
        <v>640</v>
      </c>
      <c r="E153" s="149">
        <v>381</v>
      </c>
      <c r="F153" s="120" t="s">
        <v>17</v>
      </c>
      <c r="G153" s="120" t="s">
        <v>119</v>
      </c>
      <c r="H153" s="120" t="s">
        <v>56</v>
      </c>
      <c r="I153" s="150">
        <v>0</v>
      </c>
      <c r="J153" s="150">
        <v>0.16666666666666669</v>
      </c>
      <c r="K153" s="121">
        <v>0</v>
      </c>
      <c r="M153" s="99"/>
    </row>
    <row r="154" spans="1:13" ht="13.9" hidden="1" customHeight="1">
      <c r="A154" s="68"/>
      <c r="B154" s="148" t="s">
        <v>854</v>
      </c>
      <c r="C154" s="147" t="s">
        <v>710</v>
      </c>
      <c r="D154" s="146" t="s">
        <v>640</v>
      </c>
      <c r="E154" s="149">
        <v>382</v>
      </c>
      <c r="F154" s="120" t="s">
        <v>17</v>
      </c>
      <c r="G154" s="120" t="s">
        <v>119</v>
      </c>
      <c r="H154" s="120" t="s">
        <v>56</v>
      </c>
      <c r="I154" s="150">
        <v>0</v>
      </c>
      <c r="J154" s="150">
        <v>0.16666666666666669</v>
      </c>
      <c r="K154" s="121">
        <v>0</v>
      </c>
      <c r="M154" s="99"/>
    </row>
    <row r="155" spans="1:13" ht="13.9" hidden="1" customHeight="1">
      <c r="A155" s="68"/>
      <c r="B155" s="148" t="s">
        <v>855</v>
      </c>
      <c r="C155" s="147" t="s">
        <v>711</v>
      </c>
      <c r="D155" s="146" t="s">
        <v>640</v>
      </c>
      <c r="E155" s="149">
        <v>383</v>
      </c>
      <c r="F155" s="120" t="s">
        <v>17</v>
      </c>
      <c r="G155" s="120" t="s">
        <v>119</v>
      </c>
      <c r="H155" s="120" t="s">
        <v>56</v>
      </c>
      <c r="I155" s="121">
        <v>0</v>
      </c>
      <c r="J155" s="150">
        <v>0.16666666666666669</v>
      </c>
      <c r="K155" s="121">
        <v>0</v>
      </c>
      <c r="M155" s="99"/>
    </row>
    <row r="156" spans="1:13" ht="13.9" hidden="1" customHeight="1">
      <c r="A156" s="68"/>
      <c r="B156" s="148" t="s">
        <v>856</v>
      </c>
      <c r="C156" s="147" t="s">
        <v>712</v>
      </c>
      <c r="D156" s="146" t="s">
        <v>43</v>
      </c>
      <c r="E156" s="149">
        <v>387</v>
      </c>
      <c r="F156" s="120" t="s">
        <v>17</v>
      </c>
      <c r="G156" s="120" t="s">
        <v>119</v>
      </c>
      <c r="H156" s="120" t="s">
        <v>56</v>
      </c>
      <c r="I156" s="121">
        <v>0</v>
      </c>
      <c r="J156" s="150">
        <v>0.16666666666666669</v>
      </c>
      <c r="K156" s="121">
        <v>0</v>
      </c>
      <c r="M156" s="99"/>
    </row>
    <row r="157" spans="1:13" ht="13.9" hidden="1" customHeight="1">
      <c r="A157" s="68"/>
      <c r="B157" s="148" t="s">
        <v>857</v>
      </c>
      <c r="C157" s="147" t="s">
        <v>713</v>
      </c>
      <c r="D157" s="146" t="s">
        <v>43</v>
      </c>
      <c r="E157" s="149">
        <v>388</v>
      </c>
      <c r="F157" s="120" t="s">
        <v>17</v>
      </c>
      <c r="G157" s="120" t="s">
        <v>119</v>
      </c>
      <c r="H157" s="120" t="s">
        <v>56</v>
      </c>
      <c r="I157" s="121">
        <v>0</v>
      </c>
      <c r="J157" s="150">
        <v>0.16666666666666669</v>
      </c>
      <c r="K157" s="121">
        <v>0</v>
      </c>
      <c r="M157" s="99"/>
    </row>
    <row r="158" spans="1:13" ht="13.9" hidden="1" customHeight="1">
      <c r="A158" s="68"/>
      <c r="B158" s="148" t="s">
        <v>858</v>
      </c>
      <c r="C158" s="147" t="s">
        <v>714</v>
      </c>
      <c r="D158" s="146" t="s">
        <v>43</v>
      </c>
      <c r="E158" s="149">
        <v>389</v>
      </c>
      <c r="F158" s="120" t="s">
        <v>17</v>
      </c>
      <c r="G158" s="120" t="s">
        <v>119</v>
      </c>
      <c r="H158" s="120" t="s">
        <v>56</v>
      </c>
      <c r="I158" s="150">
        <v>0</v>
      </c>
      <c r="J158" s="150">
        <v>0.16666666666666669</v>
      </c>
      <c r="K158" s="121">
        <v>0</v>
      </c>
      <c r="M158" s="99"/>
    </row>
    <row r="159" spans="1:13" ht="13.9" hidden="1" customHeight="1">
      <c r="A159" s="68"/>
      <c r="B159" s="148" t="s">
        <v>859</v>
      </c>
      <c r="C159" s="147" t="s">
        <v>715</v>
      </c>
      <c r="D159" s="146" t="s">
        <v>43</v>
      </c>
      <c r="E159" s="149">
        <v>390</v>
      </c>
      <c r="F159" s="120" t="s">
        <v>17</v>
      </c>
      <c r="G159" s="120" t="s">
        <v>119</v>
      </c>
      <c r="H159" s="120" t="s">
        <v>56</v>
      </c>
      <c r="I159" s="150">
        <v>0</v>
      </c>
      <c r="J159" s="150">
        <v>0.16666666666666669</v>
      </c>
      <c r="K159" s="121">
        <v>0</v>
      </c>
      <c r="M159" s="99"/>
    </row>
    <row r="160" spans="1:13" ht="13.9" hidden="1" customHeight="1">
      <c r="A160" s="68"/>
      <c r="B160" s="148" t="s">
        <v>860</v>
      </c>
      <c r="C160" s="147" t="s">
        <v>716</v>
      </c>
      <c r="D160" s="146" t="s">
        <v>43</v>
      </c>
      <c r="E160" s="149">
        <v>391</v>
      </c>
      <c r="F160" s="120" t="s">
        <v>17</v>
      </c>
      <c r="G160" s="120" t="s">
        <v>119</v>
      </c>
      <c r="H160" s="120" t="s">
        <v>56</v>
      </c>
      <c r="I160" s="150">
        <v>0</v>
      </c>
      <c r="J160" s="150">
        <v>0.16666666666666669</v>
      </c>
      <c r="K160" s="121">
        <v>0</v>
      </c>
      <c r="M160" s="99"/>
    </row>
    <row r="161" spans="1:13" ht="13.9" hidden="1" customHeight="1">
      <c r="A161" s="68"/>
      <c r="B161" s="148" t="s">
        <v>861</v>
      </c>
      <c r="C161" s="147" t="s">
        <v>717</v>
      </c>
      <c r="D161" s="146" t="s">
        <v>43</v>
      </c>
      <c r="E161" s="149">
        <v>392</v>
      </c>
      <c r="F161" s="120" t="s">
        <v>17</v>
      </c>
      <c r="G161" s="120" t="s">
        <v>119</v>
      </c>
      <c r="H161" s="120" t="s">
        <v>56</v>
      </c>
      <c r="I161" s="121">
        <v>0</v>
      </c>
      <c r="J161" s="150">
        <v>0.16666666666666669</v>
      </c>
      <c r="K161" s="121">
        <v>0</v>
      </c>
      <c r="M161" s="99"/>
    </row>
    <row r="162" spans="1:13" ht="13.9" hidden="1" customHeight="1">
      <c r="A162" s="68"/>
      <c r="B162" s="148" t="s">
        <v>862</v>
      </c>
      <c r="C162" s="147" t="s">
        <v>718</v>
      </c>
      <c r="D162" s="146" t="s">
        <v>640</v>
      </c>
      <c r="E162" s="149">
        <v>396</v>
      </c>
      <c r="F162" s="120" t="s">
        <v>17</v>
      </c>
      <c r="G162" s="120" t="s">
        <v>119</v>
      </c>
      <c r="H162" s="120" t="s">
        <v>56</v>
      </c>
      <c r="I162" s="121">
        <v>0</v>
      </c>
      <c r="J162" s="150">
        <v>0.16666666666666669</v>
      </c>
      <c r="K162" s="121">
        <v>0</v>
      </c>
      <c r="M162" s="99"/>
    </row>
    <row r="163" spans="1:13" ht="13.9" hidden="1" customHeight="1">
      <c r="A163" s="68"/>
      <c r="B163" s="148" t="s">
        <v>863</v>
      </c>
      <c r="C163" s="147" t="s">
        <v>719</v>
      </c>
      <c r="D163" s="146" t="s">
        <v>640</v>
      </c>
      <c r="E163" s="149">
        <v>397</v>
      </c>
      <c r="F163" s="120" t="s">
        <v>17</v>
      </c>
      <c r="G163" s="120" t="s">
        <v>119</v>
      </c>
      <c r="H163" s="120" t="s">
        <v>56</v>
      </c>
      <c r="I163" s="121">
        <v>0</v>
      </c>
      <c r="J163" s="150">
        <v>0.16666666666666669</v>
      </c>
      <c r="K163" s="121">
        <v>0</v>
      </c>
      <c r="M163" s="99"/>
    </row>
    <row r="164" spans="1:13" ht="13.9" hidden="1" customHeight="1">
      <c r="A164" s="68"/>
      <c r="B164" s="148" t="s">
        <v>864</v>
      </c>
      <c r="C164" s="147" t="s">
        <v>720</v>
      </c>
      <c r="D164" s="146" t="s">
        <v>640</v>
      </c>
      <c r="E164" s="149">
        <v>398</v>
      </c>
      <c r="F164" s="120" t="s">
        <v>17</v>
      </c>
      <c r="G164" s="120" t="s">
        <v>119</v>
      </c>
      <c r="H164" s="120" t="s">
        <v>56</v>
      </c>
      <c r="I164" s="150">
        <v>0</v>
      </c>
      <c r="J164" s="150">
        <v>0.16666666666666669</v>
      </c>
      <c r="K164" s="121">
        <v>0</v>
      </c>
      <c r="M164" s="99"/>
    </row>
    <row r="165" spans="1:13" ht="13.9" hidden="1" customHeight="1">
      <c r="A165" s="68"/>
      <c r="B165" s="148" t="s">
        <v>865</v>
      </c>
      <c r="C165" s="147" t="s">
        <v>721</v>
      </c>
      <c r="D165" s="146" t="s">
        <v>640</v>
      </c>
      <c r="E165" s="149">
        <v>399</v>
      </c>
      <c r="F165" s="120" t="s">
        <v>17</v>
      </c>
      <c r="G165" s="120" t="s">
        <v>119</v>
      </c>
      <c r="H165" s="120" t="s">
        <v>56</v>
      </c>
      <c r="I165" s="150">
        <v>0</v>
      </c>
      <c r="J165" s="150">
        <v>0.16666666666666669</v>
      </c>
      <c r="K165" s="121">
        <v>0</v>
      </c>
      <c r="M165" s="99"/>
    </row>
    <row r="166" spans="1:13" ht="13.9" hidden="1" customHeight="1">
      <c r="A166" s="68"/>
      <c r="B166" s="148" t="s">
        <v>866</v>
      </c>
      <c r="C166" s="147" t="s">
        <v>722</v>
      </c>
      <c r="D166" s="146" t="s">
        <v>640</v>
      </c>
      <c r="E166" s="149">
        <v>400</v>
      </c>
      <c r="F166" s="120" t="s">
        <v>17</v>
      </c>
      <c r="G166" s="120" t="s">
        <v>119</v>
      </c>
      <c r="H166" s="120" t="s">
        <v>56</v>
      </c>
      <c r="I166" s="150">
        <v>0</v>
      </c>
      <c r="J166" s="150">
        <v>0.16666666666666669</v>
      </c>
      <c r="K166" s="121">
        <v>0</v>
      </c>
      <c r="M166" s="99"/>
    </row>
    <row r="167" spans="1:13" ht="13.9" hidden="1" customHeight="1">
      <c r="A167" s="68"/>
      <c r="B167" s="148" t="s">
        <v>867</v>
      </c>
      <c r="C167" s="147" t="s">
        <v>723</v>
      </c>
      <c r="D167" s="146" t="s">
        <v>640</v>
      </c>
      <c r="E167" s="149">
        <v>401</v>
      </c>
      <c r="F167" s="120" t="s">
        <v>17</v>
      </c>
      <c r="G167" s="120" t="s">
        <v>119</v>
      </c>
      <c r="H167" s="120" t="s">
        <v>56</v>
      </c>
      <c r="I167" s="121">
        <v>0</v>
      </c>
      <c r="J167" s="150">
        <v>0.16666666666666669</v>
      </c>
      <c r="K167" s="121">
        <v>0</v>
      </c>
      <c r="M167" s="99"/>
    </row>
    <row r="168" spans="1:13" ht="13.9" hidden="1" customHeight="1">
      <c r="A168" s="68"/>
      <c r="B168" s="148" t="s">
        <v>868</v>
      </c>
      <c r="C168" s="147" t="s">
        <v>724</v>
      </c>
      <c r="D168" s="146" t="s">
        <v>54</v>
      </c>
      <c r="E168" s="149">
        <v>405</v>
      </c>
      <c r="F168" s="120" t="s">
        <v>17</v>
      </c>
      <c r="G168" s="120" t="s">
        <v>119</v>
      </c>
      <c r="H168" s="120" t="s">
        <v>56</v>
      </c>
      <c r="I168" s="121">
        <v>4.3478260869565216E-2</v>
      </c>
      <c r="J168" s="150">
        <v>0.16666666666666669</v>
      </c>
      <c r="K168" s="121">
        <v>7.2463768115942039E-3</v>
      </c>
      <c r="M168" s="99"/>
    </row>
    <row r="169" spans="1:13" ht="13.9" hidden="1" customHeight="1">
      <c r="A169" s="68"/>
      <c r="B169" s="148" t="s">
        <v>869</v>
      </c>
      <c r="C169" s="147" t="s">
        <v>725</v>
      </c>
      <c r="D169" s="146" t="s">
        <v>54</v>
      </c>
      <c r="E169" s="149">
        <v>406</v>
      </c>
      <c r="F169" s="120" t="s">
        <v>17</v>
      </c>
      <c r="G169" s="120" t="s">
        <v>119</v>
      </c>
      <c r="H169" s="120" t="s">
        <v>56</v>
      </c>
      <c r="I169" s="121">
        <v>4.3478260869565216E-2</v>
      </c>
      <c r="J169" s="150">
        <v>0.16666666666666669</v>
      </c>
      <c r="K169" s="121">
        <v>7.2463768115942039E-3</v>
      </c>
      <c r="M169" s="99"/>
    </row>
    <row r="170" spans="1:13" ht="13.9" hidden="1" customHeight="1">
      <c r="A170" s="68"/>
      <c r="B170" s="148" t="s">
        <v>870</v>
      </c>
      <c r="C170" s="147" t="s">
        <v>726</v>
      </c>
      <c r="D170" s="146" t="s">
        <v>43</v>
      </c>
      <c r="E170" s="149">
        <v>407</v>
      </c>
      <c r="F170" s="120" t="s">
        <v>17</v>
      </c>
      <c r="G170" s="120" t="s">
        <v>119</v>
      </c>
      <c r="H170" s="120" t="s">
        <v>56</v>
      </c>
      <c r="I170" s="150">
        <v>0</v>
      </c>
      <c r="J170" s="150">
        <v>0.16666666666666669</v>
      </c>
      <c r="K170" s="121">
        <v>0</v>
      </c>
      <c r="M170" s="99"/>
    </row>
    <row r="171" spans="1:13" ht="13.9" hidden="1" customHeight="1">
      <c r="A171" s="68"/>
      <c r="B171" s="148" t="s">
        <v>871</v>
      </c>
      <c r="C171" s="147" t="s">
        <v>727</v>
      </c>
      <c r="D171" s="146" t="s">
        <v>43</v>
      </c>
      <c r="E171" s="149">
        <v>408</v>
      </c>
      <c r="F171" s="120" t="s">
        <v>17</v>
      </c>
      <c r="G171" s="120" t="s">
        <v>119</v>
      </c>
      <c r="H171" s="120" t="s">
        <v>56</v>
      </c>
      <c r="I171" s="150">
        <v>0</v>
      </c>
      <c r="J171" s="150">
        <v>0.16666666666666669</v>
      </c>
      <c r="K171" s="121">
        <v>0</v>
      </c>
      <c r="M171" s="99"/>
    </row>
    <row r="172" spans="1:13" ht="13.9" hidden="1" customHeight="1">
      <c r="A172" s="68"/>
      <c r="B172" s="148" t="s">
        <v>872</v>
      </c>
      <c r="C172" s="147" t="s">
        <v>728</v>
      </c>
      <c r="D172" s="146" t="s">
        <v>43</v>
      </c>
      <c r="E172" s="149">
        <v>409</v>
      </c>
      <c r="F172" s="120" t="s">
        <v>17</v>
      </c>
      <c r="G172" s="120" t="s">
        <v>119</v>
      </c>
      <c r="H172" s="120" t="s">
        <v>56</v>
      </c>
      <c r="I172" s="150">
        <v>0</v>
      </c>
      <c r="J172" s="150">
        <v>0.16666666666666669</v>
      </c>
      <c r="K172" s="121">
        <v>0</v>
      </c>
      <c r="M172" s="99"/>
    </row>
    <row r="173" spans="1:13" ht="13.9" hidden="1" customHeight="1">
      <c r="A173" s="68"/>
      <c r="B173" s="148" t="s">
        <v>873</v>
      </c>
      <c r="C173" s="147" t="s">
        <v>729</v>
      </c>
      <c r="D173" s="146" t="s">
        <v>43</v>
      </c>
      <c r="E173" s="149">
        <v>410</v>
      </c>
      <c r="F173" s="120" t="s">
        <v>17</v>
      </c>
      <c r="G173" s="120" t="s">
        <v>119</v>
      </c>
      <c r="H173" s="120" t="s">
        <v>56</v>
      </c>
      <c r="I173" s="121">
        <v>0</v>
      </c>
      <c r="J173" s="150">
        <v>0.16666666666666669</v>
      </c>
      <c r="K173" s="121">
        <v>0</v>
      </c>
      <c r="M173" s="99"/>
    </row>
    <row r="174" spans="1:13" ht="13.9" hidden="1" customHeight="1">
      <c r="A174" s="68"/>
      <c r="B174" s="148" t="s">
        <v>874</v>
      </c>
      <c r="C174" s="147" t="s">
        <v>730</v>
      </c>
      <c r="D174" s="146" t="s">
        <v>43</v>
      </c>
      <c r="E174" s="149">
        <v>414</v>
      </c>
      <c r="F174" s="120" t="s">
        <v>17</v>
      </c>
      <c r="G174" s="120" t="s">
        <v>119</v>
      </c>
      <c r="H174" s="120" t="s">
        <v>56</v>
      </c>
      <c r="I174" s="121">
        <v>0</v>
      </c>
      <c r="J174" s="150">
        <v>0.16666666666666669</v>
      </c>
      <c r="K174" s="121">
        <v>0</v>
      </c>
      <c r="M174" s="99"/>
    </row>
    <row r="175" spans="1:13" ht="13.9" hidden="1" customHeight="1">
      <c r="A175" s="68"/>
      <c r="B175" s="148" t="s">
        <v>875</v>
      </c>
      <c r="C175" s="147" t="s">
        <v>731</v>
      </c>
      <c r="D175" s="146" t="s">
        <v>43</v>
      </c>
      <c r="E175" s="149">
        <v>415</v>
      </c>
      <c r="F175" s="120" t="s">
        <v>17</v>
      </c>
      <c r="G175" s="120" t="s">
        <v>119</v>
      </c>
      <c r="H175" s="120" t="s">
        <v>56</v>
      </c>
      <c r="I175" s="121">
        <v>0</v>
      </c>
      <c r="J175" s="150">
        <v>0.16666666666666669</v>
      </c>
      <c r="K175" s="121">
        <v>0</v>
      </c>
      <c r="M175" s="99"/>
    </row>
    <row r="176" spans="1:13" ht="13.9" hidden="1" customHeight="1">
      <c r="A176" s="68"/>
      <c r="B176" s="148" t="s">
        <v>876</v>
      </c>
      <c r="C176" s="147" t="s">
        <v>732</v>
      </c>
      <c r="D176" s="146" t="s">
        <v>43</v>
      </c>
      <c r="E176" s="149">
        <v>416</v>
      </c>
      <c r="F176" s="120" t="s">
        <v>17</v>
      </c>
      <c r="G176" s="120" t="s">
        <v>119</v>
      </c>
      <c r="H176" s="120" t="s">
        <v>56</v>
      </c>
      <c r="I176" s="150">
        <v>0</v>
      </c>
      <c r="J176" s="150">
        <v>0.16666666666666669</v>
      </c>
      <c r="K176" s="121">
        <v>0</v>
      </c>
      <c r="M176" s="99"/>
    </row>
    <row r="177" spans="1:13" ht="13.9" hidden="1" customHeight="1">
      <c r="A177" s="68"/>
      <c r="B177" s="148" t="s">
        <v>877</v>
      </c>
      <c r="C177" s="147" t="s">
        <v>733</v>
      </c>
      <c r="D177" s="146" t="s">
        <v>43</v>
      </c>
      <c r="E177" s="149">
        <v>417</v>
      </c>
      <c r="F177" s="120" t="s">
        <v>17</v>
      </c>
      <c r="G177" s="120" t="s">
        <v>119</v>
      </c>
      <c r="H177" s="120" t="s">
        <v>56</v>
      </c>
      <c r="I177" s="150">
        <v>0</v>
      </c>
      <c r="J177" s="150">
        <v>0.16666666666666669</v>
      </c>
      <c r="K177" s="121">
        <v>0</v>
      </c>
      <c r="M177" s="99"/>
    </row>
    <row r="178" spans="1:13" ht="13.9" hidden="1" customHeight="1">
      <c r="A178" s="68"/>
      <c r="B178" s="148" t="s">
        <v>878</v>
      </c>
      <c r="C178" s="147" t="s">
        <v>734</v>
      </c>
      <c r="D178" s="146" t="s">
        <v>43</v>
      </c>
      <c r="E178" s="149">
        <v>418</v>
      </c>
      <c r="F178" s="120" t="s">
        <v>17</v>
      </c>
      <c r="G178" s="120" t="s">
        <v>119</v>
      </c>
      <c r="H178" s="120" t="s">
        <v>56</v>
      </c>
      <c r="I178" s="150">
        <v>0</v>
      </c>
      <c r="J178" s="150">
        <v>0.16666666666666669</v>
      </c>
      <c r="K178" s="121">
        <v>0</v>
      </c>
      <c r="M178" s="99"/>
    </row>
    <row r="179" spans="1:13" ht="13.9" hidden="1" customHeight="1">
      <c r="A179" s="68"/>
      <c r="B179" s="148" t="s">
        <v>879</v>
      </c>
      <c r="C179" s="147" t="s">
        <v>735</v>
      </c>
      <c r="D179" s="146" t="s">
        <v>43</v>
      </c>
      <c r="E179" s="149">
        <v>419</v>
      </c>
      <c r="F179" s="120" t="s">
        <v>17</v>
      </c>
      <c r="G179" s="120" t="s">
        <v>119</v>
      </c>
      <c r="H179" s="120" t="s">
        <v>56</v>
      </c>
      <c r="I179" s="121">
        <v>0</v>
      </c>
      <c r="J179" s="150">
        <v>0.16666666666666669</v>
      </c>
      <c r="K179" s="121">
        <v>0</v>
      </c>
      <c r="M179" s="99"/>
    </row>
    <row r="180" spans="1:13" ht="13.9" hidden="1" customHeight="1">
      <c r="A180" s="68"/>
      <c r="B180" s="148" t="s">
        <v>880</v>
      </c>
      <c r="C180" s="147" t="s">
        <v>736</v>
      </c>
      <c r="D180" s="146" t="s">
        <v>640</v>
      </c>
      <c r="E180" s="149">
        <v>423</v>
      </c>
      <c r="F180" s="120" t="s">
        <v>17</v>
      </c>
      <c r="G180" s="120" t="s">
        <v>119</v>
      </c>
      <c r="H180" s="120" t="s">
        <v>56</v>
      </c>
      <c r="I180" s="121">
        <v>0</v>
      </c>
      <c r="J180" s="150">
        <v>0.16666666666666669</v>
      </c>
      <c r="K180" s="121">
        <v>0</v>
      </c>
      <c r="M180" s="99"/>
    </row>
    <row r="181" spans="1:13" ht="13.9" hidden="1" customHeight="1">
      <c r="A181" s="68"/>
      <c r="B181" s="148" t="s">
        <v>881</v>
      </c>
      <c r="C181" s="147" t="s">
        <v>737</v>
      </c>
      <c r="D181" s="146" t="s">
        <v>640</v>
      </c>
      <c r="E181" s="149">
        <v>424</v>
      </c>
      <c r="F181" s="120" t="s">
        <v>17</v>
      </c>
      <c r="G181" s="120" t="s">
        <v>119</v>
      </c>
      <c r="H181" s="120" t="s">
        <v>56</v>
      </c>
      <c r="I181" s="121">
        <v>0</v>
      </c>
      <c r="J181" s="150">
        <v>0.16666666666666669</v>
      </c>
      <c r="K181" s="121">
        <v>0</v>
      </c>
      <c r="M181" s="99"/>
    </row>
    <row r="182" spans="1:13" ht="13.9" hidden="1" customHeight="1">
      <c r="A182" s="68"/>
      <c r="B182" s="148" t="s">
        <v>882</v>
      </c>
      <c r="C182" s="147" t="s">
        <v>738</v>
      </c>
      <c r="D182" s="146" t="s">
        <v>640</v>
      </c>
      <c r="E182" s="149">
        <v>425</v>
      </c>
      <c r="F182" s="120" t="s">
        <v>17</v>
      </c>
      <c r="G182" s="120" t="s">
        <v>119</v>
      </c>
      <c r="H182" s="120" t="s">
        <v>56</v>
      </c>
      <c r="I182" s="150">
        <v>0</v>
      </c>
      <c r="J182" s="150">
        <v>0.16666666666666669</v>
      </c>
      <c r="K182" s="121">
        <v>0</v>
      </c>
      <c r="M182" s="99"/>
    </row>
    <row r="183" spans="1:13" ht="13.9" hidden="1" customHeight="1">
      <c r="A183" s="68"/>
      <c r="B183" s="148" t="s">
        <v>883</v>
      </c>
      <c r="C183" s="147" t="s">
        <v>739</v>
      </c>
      <c r="D183" s="146" t="s">
        <v>640</v>
      </c>
      <c r="E183" s="149">
        <v>426</v>
      </c>
      <c r="F183" s="120" t="s">
        <v>17</v>
      </c>
      <c r="G183" s="120" t="s">
        <v>119</v>
      </c>
      <c r="H183" s="120" t="s">
        <v>56</v>
      </c>
      <c r="I183" s="150">
        <v>0</v>
      </c>
      <c r="J183" s="150">
        <v>0.16666666666666669</v>
      </c>
      <c r="K183" s="121">
        <v>0</v>
      </c>
      <c r="M183" s="99"/>
    </row>
    <row r="184" spans="1:13" ht="13.9" hidden="1" customHeight="1">
      <c r="A184" s="68"/>
      <c r="B184" s="148" t="s">
        <v>884</v>
      </c>
      <c r="C184" s="147" t="s">
        <v>740</v>
      </c>
      <c r="D184" s="146" t="s">
        <v>640</v>
      </c>
      <c r="E184" s="149">
        <v>427</v>
      </c>
      <c r="F184" s="120" t="s">
        <v>17</v>
      </c>
      <c r="G184" s="120" t="s">
        <v>119</v>
      </c>
      <c r="H184" s="120" t="s">
        <v>56</v>
      </c>
      <c r="I184" s="150">
        <v>0</v>
      </c>
      <c r="J184" s="150">
        <v>0.16666666666666669</v>
      </c>
      <c r="K184" s="121">
        <v>0</v>
      </c>
      <c r="M184" s="99"/>
    </row>
    <row r="185" spans="1:13" ht="13.9" hidden="1" customHeight="1">
      <c r="A185" s="68"/>
      <c r="B185" s="148" t="s">
        <v>885</v>
      </c>
      <c r="C185" s="147" t="s">
        <v>741</v>
      </c>
      <c r="D185" s="146" t="s">
        <v>640</v>
      </c>
      <c r="E185" s="149">
        <v>428</v>
      </c>
      <c r="F185" s="120" t="s">
        <v>17</v>
      </c>
      <c r="G185" s="120" t="s">
        <v>119</v>
      </c>
      <c r="H185" s="120" t="s">
        <v>56</v>
      </c>
      <c r="I185" s="121">
        <v>0</v>
      </c>
      <c r="J185" s="150">
        <v>0.16666666666666669</v>
      </c>
      <c r="K185" s="121">
        <v>0</v>
      </c>
      <c r="M185" s="99"/>
    </row>
    <row r="186" spans="1:13" ht="14.25" hidden="1" customHeight="1">
      <c r="A186" s="68"/>
      <c r="B186" s="141" t="s">
        <v>423</v>
      </c>
      <c r="C186" s="130" t="s">
        <v>424</v>
      </c>
      <c r="D186" s="131"/>
      <c r="E186" s="132">
        <v>430</v>
      </c>
      <c r="F186" s="133" t="s">
        <v>17</v>
      </c>
      <c r="G186" s="133" t="s">
        <v>119</v>
      </c>
      <c r="H186" s="133" t="s">
        <v>56</v>
      </c>
      <c r="I186" s="134" t="s">
        <v>259</v>
      </c>
      <c r="J186" s="142">
        <v>0.16666666666666666</v>
      </c>
      <c r="K186" s="134" t="e">
        <v>#VALUE!</v>
      </c>
      <c r="M186" s="99"/>
    </row>
    <row r="187" spans="1:13" ht="14.25" hidden="1" customHeight="1">
      <c r="A187" s="68"/>
      <c r="B187" s="141" t="s">
        <v>425</v>
      </c>
      <c r="C187" s="130" t="s">
        <v>426</v>
      </c>
      <c r="D187" s="131"/>
      <c r="E187" s="132">
        <v>431</v>
      </c>
      <c r="F187" s="133" t="s">
        <v>17</v>
      </c>
      <c r="G187" s="133" t="s">
        <v>119</v>
      </c>
      <c r="H187" s="133" t="s">
        <v>56</v>
      </c>
      <c r="I187" s="134" t="s">
        <v>259</v>
      </c>
      <c r="J187" s="142">
        <v>0.16666666666666666</v>
      </c>
      <c r="K187" s="136" t="e">
        <v>#VALUE!</v>
      </c>
      <c r="M187" s="99"/>
    </row>
    <row r="188" spans="1:13" ht="14.25" hidden="1" customHeight="1">
      <c r="A188" s="68"/>
      <c r="B188" s="141" t="s">
        <v>178</v>
      </c>
      <c r="C188" s="130" t="s">
        <v>179</v>
      </c>
      <c r="D188" s="131" t="s">
        <v>184</v>
      </c>
      <c r="E188" s="132">
        <v>432</v>
      </c>
      <c r="F188" s="133" t="s">
        <v>17</v>
      </c>
      <c r="G188" s="133" t="s">
        <v>119</v>
      </c>
      <c r="H188" s="133" t="s">
        <v>56</v>
      </c>
      <c r="I188" s="134">
        <v>0.5</v>
      </c>
      <c r="J188" s="142">
        <v>0.16666666666666666</v>
      </c>
      <c r="K188" s="134">
        <v>8.3333333333333329E-2</v>
      </c>
      <c r="M188" s="99"/>
    </row>
    <row r="189" spans="1:13" ht="14.25" hidden="1" customHeight="1">
      <c r="A189" s="68"/>
      <c r="B189" s="141" t="s">
        <v>180</v>
      </c>
      <c r="C189" s="130" t="s">
        <v>181</v>
      </c>
      <c r="D189" s="131" t="s">
        <v>184</v>
      </c>
      <c r="E189" s="132">
        <v>433</v>
      </c>
      <c r="F189" s="133" t="s">
        <v>17</v>
      </c>
      <c r="G189" s="133" t="s">
        <v>119</v>
      </c>
      <c r="H189" s="133" t="s">
        <v>56</v>
      </c>
      <c r="I189" s="134">
        <v>0.5</v>
      </c>
      <c r="J189" s="142">
        <v>0.16666666666666666</v>
      </c>
      <c r="K189" s="134">
        <v>8.3333333333333329E-2</v>
      </c>
      <c r="M189" s="99"/>
    </row>
    <row r="190" spans="1:13" ht="14.25" hidden="1" customHeight="1">
      <c r="A190" s="68"/>
      <c r="B190" s="141" t="s">
        <v>427</v>
      </c>
      <c r="C190" s="130" t="s">
        <v>428</v>
      </c>
      <c r="D190" s="131"/>
      <c r="E190" s="132">
        <v>434</v>
      </c>
      <c r="F190" s="133" t="s">
        <v>17</v>
      </c>
      <c r="G190" s="133" t="s">
        <v>119</v>
      </c>
      <c r="H190" s="133" t="s">
        <v>56</v>
      </c>
      <c r="I190" s="134" t="s">
        <v>259</v>
      </c>
      <c r="J190" s="142">
        <v>0.16666666666666666</v>
      </c>
      <c r="K190" s="134" t="e">
        <v>#VALUE!</v>
      </c>
      <c r="M190" s="99"/>
    </row>
    <row r="191" spans="1:13" ht="14.25" hidden="1" customHeight="1">
      <c r="A191" s="68"/>
      <c r="B191" s="135" t="s">
        <v>182</v>
      </c>
      <c r="C191" s="130" t="s">
        <v>183</v>
      </c>
      <c r="D191" s="131"/>
      <c r="E191" s="132">
        <v>446</v>
      </c>
      <c r="F191" s="133" t="s">
        <v>17</v>
      </c>
      <c r="G191" s="133" t="s">
        <v>119</v>
      </c>
      <c r="H191" s="133" t="s">
        <v>56</v>
      </c>
      <c r="I191" s="134" t="s">
        <v>259</v>
      </c>
      <c r="J191" s="142">
        <v>0.16666666666666666</v>
      </c>
      <c r="K191" s="136" t="e">
        <v>#VALUE!</v>
      </c>
      <c r="M191" s="99"/>
    </row>
    <row r="192" spans="1:13" ht="14.25" hidden="1" customHeight="1">
      <c r="A192" s="68"/>
      <c r="B192" s="135" t="s">
        <v>185</v>
      </c>
      <c r="C192" s="130" t="s">
        <v>186</v>
      </c>
      <c r="D192" s="131"/>
      <c r="E192" s="132">
        <v>447</v>
      </c>
      <c r="F192" s="133" t="s">
        <v>17</v>
      </c>
      <c r="G192" s="133" t="s">
        <v>119</v>
      </c>
      <c r="H192" s="133" t="s">
        <v>56</v>
      </c>
      <c r="I192" s="134" t="s">
        <v>259</v>
      </c>
      <c r="J192" s="142">
        <v>0.16666666666666666</v>
      </c>
      <c r="K192" s="136" t="e">
        <v>#VALUE!</v>
      </c>
      <c r="M192" s="99"/>
    </row>
    <row r="193" spans="1:13" ht="14.25" hidden="1" customHeight="1">
      <c r="A193" s="68"/>
      <c r="B193" s="135" t="s">
        <v>187</v>
      </c>
      <c r="C193" s="130" t="s">
        <v>188</v>
      </c>
      <c r="D193" s="146" t="s">
        <v>184</v>
      </c>
      <c r="E193" s="132">
        <v>448</v>
      </c>
      <c r="F193" s="133" t="s">
        <v>17</v>
      </c>
      <c r="G193" s="133" t="s">
        <v>119</v>
      </c>
      <c r="H193" s="133" t="s">
        <v>56</v>
      </c>
      <c r="I193" s="134">
        <f>100%/6</f>
        <v>0.16666666666666666</v>
      </c>
      <c r="J193" s="142">
        <v>0.16666666666666666</v>
      </c>
      <c r="K193" s="136">
        <f>+I193*J193</f>
        <v>2.7777777777777776E-2</v>
      </c>
      <c r="M193" s="99"/>
    </row>
    <row r="194" spans="1:13" ht="13.9" hidden="1" customHeight="1">
      <c r="A194" s="68"/>
      <c r="B194" s="135" t="s">
        <v>189</v>
      </c>
      <c r="C194" s="130" t="s">
        <v>190</v>
      </c>
      <c r="D194" s="146"/>
      <c r="E194" s="132">
        <v>449</v>
      </c>
      <c r="F194" s="133" t="s">
        <v>17</v>
      </c>
      <c r="G194" s="133" t="s">
        <v>119</v>
      </c>
      <c r="H194" s="133" t="s">
        <v>56</v>
      </c>
      <c r="I194" s="134" t="s">
        <v>259</v>
      </c>
      <c r="J194" s="142">
        <v>0.16666666666666666</v>
      </c>
      <c r="K194" s="136" t="e">
        <v>#VALUE!</v>
      </c>
      <c r="M194" s="99"/>
    </row>
    <row r="195" spans="1:13" ht="14.25" hidden="1" customHeight="1">
      <c r="A195" s="68"/>
      <c r="B195" s="135" t="s">
        <v>191</v>
      </c>
      <c r="C195" s="130" t="s">
        <v>192</v>
      </c>
      <c r="D195" s="146" t="s">
        <v>184</v>
      </c>
      <c r="E195" s="132">
        <v>450</v>
      </c>
      <c r="F195" s="133" t="s">
        <v>17</v>
      </c>
      <c r="G195" s="133" t="s">
        <v>119</v>
      </c>
      <c r="H195" s="133" t="s">
        <v>56</v>
      </c>
      <c r="I195" s="134">
        <f>100%/6</f>
        <v>0.16666666666666666</v>
      </c>
      <c r="J195" s="142">
        <v>0.16666666666666666</v>
      </c>
      <c r="K195" s="136">
        <f>+I195*J195</f>
        <v>2.7777777777777776E-2</v>
      </c>
      <c r="M195" s="99"/>
    </row>
    <row r="196" spans="1:13" ht="14.25" hidden="1" customHeight="1">
      <c r="A196" s="68"/>
      <c r="B196" s="135" t="s">
        <v>193</v>
      </c>
      <c r="C196" s="130" t="s">
        <v>194</v>
      </c>
      <c r="D196" s="146" t="s">
        <v>184</v>
      </c>
      <c r="E196" s="132">
        <v>451</v>
      </c>
      <c r="F196" s="133" t="s">
        <v>17</v>
      </c>
      <c r="G196" s="133" t="s">
        <v>119</v>
      </c>
      <c r="H196" s="133" t="s">
        <v>56</v>
      </c>
      <c r="I196" s="134">
        <f>100%/6</f>
        <v>0.16666666666666666</v>
      </c>
      <c r="J196" s="142">
        <v>0.16666666666666666</v>
      </c>
      <c r="K196" s="136">
        <f>+I196*J196</f>
        <v>2.7777777777777776E-2</v>
      </c>
      <c r="M196" s="99"/>
    </row>
    <row r="197" spans="1:13" ht="14.25" hidden="1" customHeight="1">
      <c r="A197" s="68"/>
      <c r="B197" s="135" t="s">
        <v>195</v>
      </c>
      <c r="C197" s="130" t="s">
        <v>196</v>
      </c>
      <c r="D197" s="146"/>
      <c r="E197" s="132">
        <v>452</v>
      </c>
      <c r="F197" s="133" t="s">
        <v>17</v>
      </c>
      <c r="G197" s="133" t="s">
        <v>119</v>
      </c>
      <c r="H197" s="133" t="s">
        <v>56</v>
      </c>
      <c r="I197" s="134" t="s">
        <v>259</v>
      </c>
      <c r="J197" s="142">
        <v>0.16666666666666666</v>
      </c>
      <c r="K197" s="136" t="e">
        <v>#VALUE!</v>
      </c>
      <c r="M197" s="99"/>
    </row>
    <row r="198" spans="1:13" ht="14.25" hidden="1" customHeight="1">
      <c r="A198" s="68"/>
      <c r="B198" s="135" t="s">
        <v>197</v>
      </c>
      <c r="C198" s="130" t="s">
        <v>198</v>
      </c>
      <c r="D198" s="146" t="s">
        <v>184</v>
      </c>
      <c r="E198" s="132">
        <v>453</v>
      </c>
      <c r="F198" s="133" t="s">
        <v>17</v>
      </c>
      <c r="G198" s="133" t="s">
        <v>119</v>
      </c>
      <c r="H198" s="133" t="s">
        <v>56</v>
      </c>
      <c r="I198" s="134">
        <f>100%/6</f>
        <v>0.16666666666666666</v>
      </c>
      <c r="J198" s="142">
        <v>0.16666666666666666</v>
      </c>
      <c r="K198" s="136">
        <f>+I198*J198</f>
        <v>2.7777777777777776E-2</v>
      </c>
      <c r="M198" s="99"/>
    </row>
    <row r="199" spans="1:13" ht="13.9" hidden="1" customHeight="1">
      <c r="A199" s="68"/>
      <c r="B199" s="135" t="s">
        <v>199</v>
      </c>
      <c r="C199" s="130" t="s">
        <v>200</v>
      </c>
      <c r="D199" s="146" t="s">
        <v>184</v>
      </c>
      <c r="E199" s="132">
        <v>455</v>
      </c>
      <c r="F199" s="133" t="s">
        <v>17</v>
      </c>
      <c r="G199" s="133" t="s">
        <v>119</v>
      </c>
      <c r="H199" s="133" t="s">
        <v>56</v>
      </c>
      <c r="I199" s="134">
        <f>100%/6</f>
        <v>0.16666666666666666</v>
      </c>
      <c r="J199" s="142">
        <v>0.16666666666666666</v>
      </c>
      <c r="K199" s="136">
        <f>+I199*J199</f>
        <v>2.7777777777777776E-2</v>
      </c>
      <c r="M199" s="99"/>
    </row>
    <row r="200" spans="1:13" ht="14.25" hidden="1" customHeight="1">
      <c r="A200" s="68"/>
      <c r="B200" s="135" t="s">
        <v>429</v>
      </c>
      <c r="C200" s="130" t="s">
        <v>430</v>
      </c>
      <c r="D200" s="146" t="s">
        <v>184</v>
      </c>
      <c r="E200" s="132">
        <v>456</v>
      </c>
      <c r="F200" s="133" t="s">
        <v>17</v>
      </c>
      <c r="G200" s="133" t="s">
        <v>119</v>
      </c>
      <c r="H200" s="133" t="s">
        <v>56</v>
      </c>
      <c r="I200" s="134">
        <f>100%/6</f>
        <v>0.16666666666666666</v>
      </c>
      <c r="J200" s="142">
        <v>0.16666666666666666</v>
      </c>
      <c r="K200" s="136">
        <f>+I200*J200</f>
        <v>2.7777777777777776E-2</v>
      </c>
      <c r="M200" s="99"/>
    </row>
    <row r="201" spans="1:13" ht="14.25" hidden="1" customHeight="1">
      <c r="A201" s="68"/>
      <c r="B201" s="135" t="s">
        <v>431</v>
      </c>
      <c r="C201" s="130" t="s">
        <v>432</v>
      </c>
      <c r="D201" s="131"/>
      <c r="E201" s="132">
        <v>458</v>
      </c>
      <c r="F201" s="133" t="s">
        <v>17</v>
      </c>
      <c r="G201" s="133" t="s">
        <v>119</v>
      </c>
      <c r="H201" s="133" t="s">
        <v>56</v>
      </c>
      <c r="I201" s="134" t="s">
        <v>259</v>
      </c>
      <c r="J201" s="142">
        <v>0.16666666666666666</v>
      </c>
      <c r="K201" s="136" t="e">
        <v>#VALUE!</v>
      </c>
      <c r="M201" s="99"/>
    </row>
    <row r="202" spans="1:13" ht="14.25" hidden="1" customHeight="1">
      <c r="A202" s="68"/>
      <c r="B202" s="135" t="s">
        <v>433</v>
      </c>
      <c r="C202" s="130" t="s">
        <v>434</v>
      </c>
      <c r="D202" s="146" t="s">
        <v>184</v>
      </c>
      <c r="E202" s="132">
        <v>459</v>
      </c>
      <c r="F202" s="133" t="s">
        <v>17</v>
      </c>
      <c r="G202" s="133" t="s">
        <v>37</v>
      </c>
      <c r="H202" s="133" t="s">
        <v>56</v>
      </c>
      <c r="I202" s="136">
        <v>0.5</v>
      </c>
      <c r="J202" s="136">
        <v>0.33333333333333331</v>
      </c>
      <c r="K202" s="145">
        <v>0.16666666666666666</v>
      </c>
      <c r="M202" s="99"/>
    </row>
    <row r="203" spans="1:13" ht="14.25" hidden="1" customHeight="1">
      <c r="A203" s="68"/>
      <c r="B203" s="135" t="s">
        <v>435</v>
      </c>
      <c r="C203" s="130" t="s">
        <v>436</v>
      </c>
      <c r="D203" s="146"/>
      <c r="E203" s="132">
        <v>460</v>
      </c>
      <c r="F203" s="133" t="s">
        <v>17</v>
      </c>
      <c r="G203" s="133" t="s">
        <v>37</v>
      </c>
      <c r="H203" s="133" t="s">
        <v>56</v>
      </c>
      <c r="I203" s="134" t="s">
        <v>259</v>
      </c>
      <c r="J203" s="136">
        <v>0.33333333333333331</v>
      </c>
      <c r="K203" s="136" t="e">
        <v>#VALUE!</v>
      </c>
      <c r="M203" s="99"/>
    </row>
    <row r="204" spans="1:13" ht="14.25" hidden="1" customHeight="1">
      <c r="A204" s="68"/>
      <c r="B204" s="135" t="s">
        <v>437</v>
      </c>
      <c r="C204" s="130" t="s">
        <v>438</v>
      </c>
      <c r="D204" s="146" t="s">
        <v>184</v>
      </c>
      <c r="E204" s="132">
        <v>461</v>
      </c>
      <c r="F204" s="133" t="s">
        <v>17</v>
      </c>
      <c r="G204" s="133" t="s">
        <v>37</v>
      </c>
      <c r="H204" s="133" t="s">
        <v>56</v>
      </c>
      <c r="I204" s="134">
        <v>0.5</v>
      </c>
      <c r="J204" s="136">
        <v>0.33333333333333331</v>
      </c>
      <c r="K204" s="145">
        <v>0.16666666666666666</v>
      </c>
      <c r="M204" s="99"/>
    </row>
    <row r="205" spans="1:13" ht="14.25" hidden="1" customHeight="1">
      <c r="A205" s="68"/>
      <c r="B205" s="135" t="s">
        <v>439</v>
      </c>
      <c r="C205" s="143" t="s">
        <v>440</v>
      </c>
      <c r="D205" s="131"/>
      <c r="E205" s="132">
        <v>462</v>
      </c>
      <c r="F205" s="133" t="s">
        <v>17</v>
      </c>
      <c r="G205" s="133" t="s">
        <v>37</v>
      </c>
      <c r="H205" s="133" t="s">
        <v>56</v>
      </c>
      <c r="I205" s="134" t="s">
        <v>259</v>
      </c>
      <c r="J205" s="136">
        <v>0.33333333333333331</v>
      </c>
      <c r="K205" s="133" t="e">
        <v>#VALUE!</v>
      </c>
      <c r="M205" s="99"/>
    </row>
    <row r="206" spans="1:13" ht="14.25" hidden="1" customHeight="1">
      <c r="A206" s="68"/>
      <c r="B206" s="135" t="s">
        <v>441</v>
      </c>
      <c r="C206" s="130" t="s">
        <v>259</v>
      </c>
      <c r="D206" s="131"/>
      <c r="E206" s="132">
        <v>464</v>
      </c>
      <c r="F206" s="133" t="s">
        <v>17</v>
      </c>
      <c r="G206" s="133" t="s">
        <v>37</v>
      </c>
      <c r="H206" s="133" t="s">
        <v>56</v>
      </c>
      <c r="I206" s="134" t="s">
        <v>259</v>
      </c>
      <c r="J206" s="136">
        <v>0.33333333333333331</v>
      </c>
      <c r="K206" s="133" t="e">
        <v>#VALUE!</v>
      </c>
      <c r="M206" s="99"/>
    </row>
    <row r="207" spans="1:13" ht="14.25" hidden="1" customHeight="1">
      <c r="A207" s="68"/>
      <c r="B207" s="135" t="s">
        <v>442</v>
      </c>
      <c r="C207" s="130" t="s">
        <v>201</v>
      </c>
      <c r="D207" s="131"/>
      <c r="E207" s="132">
        <v>465</v>
      </c>
      <c r="F207" s="133" t="s">
        <v>17</v>
      </c>
      <c r="G207" s="133" t="s">
        <v>37</v>
      </c>
      <c r="H207" s="133" t="s">
        <v>56</v>
      </c>
      <c r="I207" s="134" t="s">
        <v>259</v>
      </c>
      <c r="J207" s="136">
        <v>0.33333333333333331</v>
      </c>
      <c r="K207" s="136" t="e">
        <v>#VALUE!</v>
      </c>
      <c r="M207" s="99"/>
    </row>
    <row r="208" spans="1:13" ht="13.9" hidden="1" customHeight="1">
      <c r="A208" s="68"/>
      <c r="B208" s="135" t="s">
        <v>443</v>
      </c>
      <c r="C208" s="130" t="s">
        <v>444</v>
      </c>
      <c r="D208" s="131"/>
      <c r="E208" s="132">
        <v>466</v>
      </c>
      <c r="F208" s="133" t="s">
        <v>17</v>
      </c>
      <c r="G208" s="133" t="s">
        <v>37</v>
      </c>
      <c r="H208" s="133" t="s">
        <v>56</v>
      </c>
      <c r="I208" s="134" t="s">
        <v>259</v>
      </c>
      <c r="J208" s="136">
        <v>0.33333333333333331</v>
      </c>
      <c r="K208" s="136" t="e">
        <v>#VALUE!</v>
      </c>
      <c r="M208" s="99"/>
    </row>
    <row r="209" spans="1:13" ht="14.25" hidden="1" customHeight="1">
      <c r="A209" s="68"/>
      <c r="B209" s="135" t="s">
        <v>445</v>
      </c>
      <c r="C209" s="130" t="s">
        <v>446</v>
      </c>
      <c r="D209" s="131"/>
      <c r="E209" s="132">
        <v>467</v>
      </c>
      <c r="F209" s="133" t="s">
        <v>17</v>
      </c>
      <c r="G209" s="133" t="s">
        <v>37</v>
      </c>
      <c r="H209" s="133" t="s">
        <v>56</v>
      </c>
      <c r="I209" s="134" t="s">
        <v>259</v>
      </c>
      <c r="J209" s="136">
        <v>0.33333333333333331</v>
      </c>
      <c r="K209" s="136" t="e">
        <v>#VALUE!</v>
      </c>
      <c r="M209" s="99"/>
    </row>
    <row r="210" spans="1:13" ht="14.25" hidden="1" customHeight="1">
      <c r="A210" s="68"/>
      <c r="B210" s="135" t="s">
        <v>447</v>
      </c>
      <c r="C210" s="130" t="s">
        <v>448</v>
      </c>
      <c r="D210" s="131"/>
      <c r="E210" s="132">
        <v>468</v>
      </c>
      <c r="F210" s="133" t="s">
        <v>17</v>
      </c>
      <c r="G210" s="133" t="s">
        <v>37</v>
      </c>
      <c r="H210" s="133" t="s">
        <v>56</v>
      </c>
      <c r="I210" s="134" t="s">
        <v>259</v>
      </c>
      <c r="J210" s="136">
        <v>0.33333333333333331</v>
      </c>
      <c r="K210" s="136" t="e">
        <v>#VALUE!</v>
      </c>
      <c r="M210" s="99"/>
    </row>
    <row r="211" spans="1:13" ht="14.25" hidden="1" customHeight="1">
      <c r="A211" s="68"/>
      <c r="B211" s="135" t="s">
        <v>449</v>
      </c>
      <c r="C211" s="130" t="s">
        <v>202</v>
      </c>
      <c r="D211" s="131" t="s">
        <v>184</v>
      </c>
      <c r="E211" s="132">
        <v>469</v>
      </c>
      <c r="F211" s="133" t="s">
        <v>17</v>
      </c>
      <c r="G211" s="133" t="s">
        <v>37</v>
      </c>
      <c r="H211" s="133" t="s">
        <v>56</v>
      </c>
      <c r="I211" s="134">
        <v>0</v>
      </c>
      <c r="J211" s="136">
        <v>0.33333333333333331</v>
      </c>
      <c r="K211" s="136">
        <v>0</v>
      </c>
      <c r="M211" s="99"/>
    </row>
    <row r="212" spans="1:13" ht="14.25" hidden="1" customHeight="1">
      <c r="A212" s="68"/>
      <c r="B212" s="135" t="s">
        <v>450</v>
      </c>
      <c r="C212" s="130" t="s">
        <v>549</v>
      </c>
      <c r="D212" s="131"/>
      <c r="E212" s="132">
        <v>470</v>
      </c>
      <c r="F212" s="133" t="s">
        <v>17</v>
      </c>
      <c r="G212" s="133" t="s">
        <v>37</v>
      </c>
      <c r="H212" s="133" t="s">
        <v>56</v>
      </c>
      <c r="I212" s="134" t="s">
        <v>259</v>
      </c>
      <c r="J212" s="136">
        <v>0.33333333333333331</v>
      </c>
      <c r="K212" s="136" t="e">
        <v>#VALUE!</v>
      </c>
      <c r="M212" s="99"/>
    </row>
    <row r="213" spans="1:13" ht="14.25" hidden="1" customHeight="1">
      <c r="A213" s="68"/>
      <c r="B213" s="135" t="s">
        <v>451</v>
      </c>
      <c r="C213" s="130" t="s">
        <v>550</v>
      </c>
      <c r="D213" s="131"/>
      <c r="E213" s="132">
        <v>471</v>
      </c>
      <c r="F213" s="133" t="s">
        <v>17</v>
      </c>
      <c r="G213" s="133" t="s">
        <v>37</v>
      </c>
      <c r="H213" s="133" t="s">
        <v>56</v>
      </c>
      <c r="I213" s="134" t="s">
        <v>259</v>
      </c>
      <c r="J213" s="136">
        <v>0.33333333333333331</v>
      </c>
      <c r="K213" s="136" t="e">
        <v>#VALUE!</v>
      </c>
      <c r="M213" s="99"/>
    </row>
    <row r="214" spans="1:13" ht="14.25" hidden="1" customHeight="1">
      <c r="A214" s="68"/>
      <c r="B214" s="135" t="s">
        <v>452</v>
      </c>
      <c r="C214" s="130" t="s">
        <v>551</v>
      </c>
      <c r="D214" s="131"/>
      <c r="E214" s="132">
        <v>472</v>
      </c>
      <c r="F214" s="133" t="s">
        <v>17</v>
      </c>
      <c r="G214" s="133" t="s">
        <v>37</v>
      </c>
      <c r="H214" s="133" t="s">
        <v>56</v>
      </c>
      <c r="I214" s="134" t="s">
        <v>259</v>
      </c>
      <c r="J214" s="136">
        <v>0.33333333333333331</v>
      </c>
      <c r="K214" s="136" t="e">
        <v>#VALUE!</v>
      </c>
      <c r="M214" s="99"/>
    </row>
    <row r="215" spans="1:13" ht="14.25" hidden="1" customHeight="1">
      <c r="A215" s="68"/>
      <c r="B215" s="135" t="s">
        <v>453</v>
      </c>
      <c r="C215" s="130" t="s">
        <v>552</v>
      </c>
      <c r="D215" s="131"/>
      <c r="E215" s="132">
        <v>473</v>
      </c>
      <c r="F215" s="133" t="s">
        <v>17</v>
      </c>
      <c r="G215" s="133" t="s">
        <v>37</v>
      </c>
      <c r="H215" s="133" t="s">
        <v>56</v>
      </c>
      <c r="I215" s="134" t="s">
        <v>259</v>
      </c>
      <c r="J215" s="136">
        <v>0.33333333333333331</v>
      </c>
      <c r="K215" s="136" t="e">
        <v>#VALUE!</v>
      </c>
      <c r="M215" s="99"/>
    </row>
    <row r="216" spans="1:13" ht="14.25" hidden="1" customHeight="1">
      <c r="A216" s="68"/>
      <c r="B216" s="135" t="s">
        <v>454</v>
      </c>
      <c r="C216" s="130" t="s">
        <v>553</v>
      </c>
      <c r="D216" s="131"/>
      <c r="E216" s="132">
        <v>474</v>
      </c>
      <c r="F216" s="133" t="s">
        <v>17</v>
      </c>
      <c r="G216" s="133" t="s">
        <v>37</v>
      </c>
      <c r="H216" s="133" t="s">
        <v>56</v>
      </c>
      <c r="I216" s="134" t="s">
        <v>259</v>
      </c>
      <c r="J216" s="136">
        <v>0.33333333333333331</v>
      </c>
      <c r="K216" s="136" t="e">
        <v>#VALUE!</v>
      </c>
      <c r="M216" s="99"/>
    </row>
    <row r="217" spans="1:13" ht="14.25" hidden="1" customHeight="1">
      <c r="A217" s="68"/>
      <c r="B217" s="135" t="s">
        <v>455</v>
      </c>
      <c r="C217" s="130" t="s">
        <v>554</v>
      </c>
      <c r="D217" s="131"/>
      <c r="E217" s="132">
        <v>475</v>
      </c>
      <c r="F217" s="133" t="s">
        <v>17</v>
      </c>
      <c r="G217" s="133" t="s">
        <v>37</v>
      </c>
      <c r="H217" s="133" t="s">
        <v>56</v>
      </c>
      <c r="I217" s="134" t="s">
        <v>259</v>
      </c>
      <c r="J217" s="136">
        <v>0.33333333333333331</v>
      </c>
      <c r="K217" s="136" t="e">
        <v>#VALUE!</v>
      </c>
      <c r="M217" s="99"/>
    </row>
    <row r="218" spans="1:13" ht="14.25" hidden="1" customHeight="1">
      <c r="A218" s="68"/>
      <c r="B218" s="135" t="s">
        <v>456</v>
      </c>
      <c r="C218" s="130" t="s">
        <v>555</v>
      </c>
      <c r="D218" s="131"/>
      <c r="E218" s="132">
        <v>476</v>
      </c>
      <c r="F218" s="133" t="s">
        <v>17</v>
      </c>
      <c r="G218" s="133" t="s">
        <v>37</v>
      </c>
      <c r="H218" s="133" t="s">
        <v>56</v>
      </c>
      <c r="I218" s="134" t="s">
        <v>259</v>
      </c>
      <c r="J218" s="136">
        <v>0.33333333333333331</v>
      </c>
      <c r="K218" s="136" t="e">
        <v>#VALUE!</v>
      </c>
      <c r="M218" s="99"/>
    </row>
    <row r="219" spans="1:13" ht="14.25" hidden="1" customHeight="1">
      <c r="A219" s="68"/>
      <c r="B219" s="135" t="s">
        <v>457</v>
      </c>
      <c r="C219" s="130" t="s">
        <v>556</v>
      </c>
      <c r="D219" s="131"/>
      <c r="E219" s="132">
        <v>477</v>
      </c>
      <c r="F219" s="133" t="s">
        <v>17</v>
      </c>
      <c r="G219" s="133" t="s">
        <v>37</v>
      </c>
      <c r="H219" s="133" t="s">
        <v>56</v>
      </c>
      <c r="I219" s="134" t="s">
        <v>259</v>
      </c>
      <c r="J219" s="136">
        <v>0.33333333333333331</v>
      </c>
      <c r="K219" s="136" t="e">
        <v>#VALUE!</v>
      </c>
      <c r="M219" s="99"/>
    </row>
    <row r="220" spans="1:13" ht="14.25" hidden="1" customHeight="1">
      <c r="A220" s="68"/>
      <c r="B220" s="135" t="s">
        <v>458</v>
      </c>
      <c r="C220" s="130" t="s">
        <v>557</v>
      </c>
      <c r="D220" s="131"/>
      <c r="E220" s="132">
        <v>478</v>
      </c>
      <c r="F220" s="133" t="s">
        <v>17</v>
      </c>
      <c r="G220" s="133" t="s">
        <v>37</v>
      </c>
      <c r="H220" s="133" t="s">
        <v>56</v>
      </c>
      <c r="I220" s="134" t="s">
        <v>259</v>
      </c>
      <c r="J220" s="136">
        <v>0.33333333333333331</v>
      </c>
      <c r="K220" s="136" t="e">
        <v>#VALUE!</v>
      </c>
      <c r="M220" s="99"/>
    </row>
    <row r="221" spans="1:13" ht="14.25" hidden="1" customHeight="1">
      <c r="A221" s="68"/>
      <c r="B221" s="141" t="s">
        <v>203</v>
      </c>
      <c r="C221" s="130" t="s">
        <v>204</v>
      </c>
      <c r="D221" s="131" t="s">
        <v>184</v>
      </c>
      <c r="E221" s="132">
        <v>480</v>
      </c>
      <c r="F221" s="133" t="s">
        <v>17</v>
      </c>
      <c r="G221" s="133" t="s">
        <v>37</v>
      </c>
      <c r="H221" s="133" t="s">
        <v>56</v>
      </c>
      <c r="I221" s="134" t="s">
        <v>259</v>
      </c>
      <c r="J221" s="136">
        <v>0.33333333333333331</v>
      </c>
      <c r="K221" s="136" t="e">
        <v>#VALUE!</v>
      </c>
      <c r="M221" s="99"/>
    </row>
    <row r="222" spans="1:13" ht="14.25" hidden="1" customHeight="1">
      <c r="A222" s="68"/>
      <c r="B222" s="141" t="s">
        <v>205</v>
      </c>
      <c r="C222" s="130" t="s">
        <v>206</v>
      </c>
      <c r="D222" s="152" t="s">
        <v>184</v>
      </c>
      <c r="E222" s="132">
        <v>531</v>
      </c>
      <c r="F222" s="133" t="s">
        <v>17</v>
      </c>
      <c r="G222" s="133" t="s">
        <v>207</v>
      </c>
      <c r="H222" s="133" t="s">
        <v>56</v>
      </c>
      <c r="I222" s="134">
        <v>0.25</v>
      </c>
      <c r="J222" s="136">
        <v>0.33333333333333331</v>
      </c>
      <c r="K222" s="136">
        <v>8.3333333333333329E-2</v>
      </c>
      <c r="M222" s="99"/>
    </row>
    <row r="223" spans="1:13" ht="14.25" hidden="1" customHeight="1">
      <c r="A223" s="68"/>
      <c r="B223" s="141" t="s">
        <v>208</v>
      </c>
      <c r="C223" s="130" t="s">
        <v>209</v>
      </c>
      <c r="D223" s="152" t="s">
        <v>184</v>
      </c>
      <c r="E223" s="132">
        <v>541</v>
      </c>
      <c r="F223" s="133" t="s">
        <v>17</v>
      </c>
      <c r="G223" s="133" t="s">
        <v>207</v>
      </c>
      <c r="H223" s="133" t="s">
        <v>56</v>
      </c>
      <c r="I223" s="134">
        <v>0.25</v>
      </c>
      <c r="J223" s="136">
        <v>0.33333333333333331</v>
      </c>
      <c r="K223" s="136">
        <v>8.3333333333333329E-2</v>
      </c>
      <c r="M223" s="99"/>
    </row>
    <row r="224" spans="1:13" ht="14.25" hidden="1" customHeight="1">
      <c r="A224" s="68"/>
      <c r="B224" s="141" t="s">
        <v>459</v>
      </c>
      <c r="C224" s="130" t="s">
        <v>460</v>
      </c>
      <c r="D224" s="152" t="s">
        <v>184</v>
      </c>
      <c r="E224" s="132">
        <v>542</v>
      </c>
      <c r="F224" s="133" t="s">
        <v>17</v>
      </c>
      <c r="G224" s="133" t="s">
        <v>207</v>
      </c>
      <c r="H224" s="133" t="s">
        <v>56</v>
      </c>
      <c r="I224" s="134">
        <v>0.25</v>
      </c>
      <c r="J224" s="136">
        <v>0.33333333333333331</v>
      </c>
      <c r="K224" s="136">
        <v>8.3333333333333329E-2</v>
      </c>
      <c r="M224" s="99"/>
    </row>
    <row r="225" spans="1:13" ht="14.25" hidden="1" customHeight="1">
      <c r="A225" s="68"/>
      <c r="B225" s="141" t="s">
        <v>210</v>
      </c>
      <c r="C225" s="130" t="s">
        <v>211</v>
      </c>
      <c r="D225" s="152"/>
      <c r="E225" s="132">
        <v>543</v>
      </c>
      <c r="F225" s="133" t="s">
        <v>17</v>
      </c>
      <c r="G225" s="133" t="s">
        <v>207</v>
      </c>
      <c r="H225" s="133" t="s">
        <v>56</v>
      </c>
      <c r="I225" s="134" t="s">
        <v>259</v>
      </c>
      <c r="J225" s="136">
        <v>0.33333333333333331</v>
      </c>
      <c r="K225" s="136" t="e">
        <v>#VALUE!</v>
      </c>
      <c r="M225" s="99"/>
    </row>
    <row r="226" spans="1:13" ht="14.25" hidden="1" customHeight="1">
      <c r="A226" s="68"/>
      <c r="B226" s="141" t="s">
        <v>461</v>
      </c>
      <c r="C226" s="130" t="s">
        <v>462</v>
      </c>
      <c r="D226" s="152"/>
      <c r="E226" s="132">
        <v>544</v>
      </c>
      <c r="F226" s="133" t="s">
        <v>17</v>
      </c>
      <c r="G226" s="133" t="s">
        <v>207</v>
      </c>
      <c r="H226" s="133" t="s">
        <v>56</v>
      </c>
      <c r="I226" s="134" t="s">
        <v>259</v>
      </c>
      <c r="J226" s="136">
        <v>0.33333333333333331</v>
      </c>
      <c r="K226" s="136" t="e">
        <v>#VALUE!</v>
      </c>
      <c r="M226" s="99"/>
    </row>
    <row r="227" spans="1:13" ht="14.25" hidden="1" customHeight="1">
      <c r="A227" s="68"/>
      <c r="B227" s="141" t="s">
        <v>463</v>
      </c>
      <c r="C227" s="130" t="s">
        <v>464</v>
      </c>
      <c r="D227" s="152" t="s">
        <v>184</v>
      </c>
      <c r="E227" s="132">
        <v>546</v>
      </c>
      <c r="F227" s="133" t="s">
        <v>17</v>
      </c>
      <c r="G227" s="133" t="s">
        <v>207</v>
      </c>
      <c r="H227" s="133" t="s">
        <v>56</v>
      </c>
      <c r="I227" s="134">
        <v>0.25</v>
      </c>
      <c r="J227" s="136">
        <v>0.33333333333333331</v>
      </c>
      <c r="K227" s="136">
        <v>8.3333333333333329E-2</v>
      </c>
      <c r="M227" s="99"/>
    </row>
    <row r="228" spans="1:13" ht="14.25" hidden="1" customHeight="1">
      <c r="A228" s="68"/>
      <c r="B228" s="141" t="s">
        <v>465</v>
      </c>
      <c r="C228" s="130" t="s">
        <v>466</v>
      </c>
      <c r="D228" s="131"/>
      <c r="E228" s="132">
        <v>548</v>
      </c>
      <c r="F228" s="133" t="s">
        <v>17</v>
      </c>
      <c r="G228" s="133" t="s">
        <v>207</v>
      </c>
      <c r="H228" s="133" t="s">
        <v>56</v>
      </c>
      <c r="I228" s="134" t="s">
        <v>259</v>
      </c>
      <c r="J228" s="136">
        <v>0.33333333333333331</v>
      </c>
      <c r="K228" s="136" t="e">
        <v>#VALUE!</v>
      </c>
      <c r="M228" s="99"/>
    </row>
    <row r="229" spans="1:13" ht="13.9" hidden="1" customHeight="1">
      <c r="A229" s="68"/>
      <c r="B229" s="141" t="s">
        <v>467</v>
      </c>
      <c r="C229" s="130" t="s">
        <v>468</v>
      </c>
      <c r="D229" s="131"/>
      <c r="E229" s="132">
        <v>549</v>
      </c>
      <c r="F229" s="133" t="s">
        <v>17</v>
      </c>
      <c r="G229" s="133" t="s">
        <v>207</v>
      </c>
      <c r="H229" s="133" t="s">
        <v>56</v>
      </c>
      <c r="I229" s="134" t="s">
        <v>259</v>
      </c>
      <c r="J229" s="136">
        <v>0.33333333333333331</v>
      </c>
      <c r="K229" s="136" t="e">
        <v>#VALUE!</v>
      </c>
      <c r="M229" s="99"/>
    </row>
    <row r="230" spans="1:13" ht="14.25" hidden="1" customHeight="1">
      <c r="A230" s="68"/>
      <c r="B230" s="141" t="s">
        <v>212</v>
      </c>
      <c r="C230" s="130" t="s">
        <v>213</v>
      </c>
      <c r="D230" s="131" t="s">
        <v>184</v>
      </c>
      <c r="E230" s="132">
        <v>550</v>
      </c>
      <c r="F230" s="133" t="s">
        <v>17</v>
      </c>
      <c r="G230" s="133" t="s">
        <v>207</v>
      </c>
      <c r="H230" s="133" t="s">
        <v>56</v>
      </c>
      <c r="I230" s="134">
        <v>0.5</v>
      </c>
      <c r="J230" s="136">
        <v>0.33333333333333331</v>
      </c>
      <c r="K230" s="136">
        <f>+I230*J230</f>
        <v>0.16666666666666666</v>
      </c>
      <c r="M230" s="99"/>
    </row>
    <row r="231" spans="1:13" ht="14.25" hidden="1" customHeight="1">
      <c r="A231" s="68"/>
      <c r="B231" s="141" t="s">
        <v>469</v>
      </c>
      <c r="C231" s="130" t="s">
        <v>470</v>
      </c>
      <c r="D231" s="131"/>
      <c r="E231" s="132">
        <v>553</v>
      </c>
      <c r="F231" s="133" t="s">
        <v>17</v>
      </c>
      <c r="G231" s="133" t="s">
        <v>207</v>
      </c>
      <c r="H231" s="133" t="s">
        <v>56</v>
      </c>
      <c r="I231" s="134" t="s">
        <v>259</v>
      </c>
      <c r="J231" s="136">
        <v>0.33333333333333331</v>
      </c>
      <c r="K231" s="136" t="e">
        <v>#VALUE!</v>
      </c>
      <c r="M231" s="99"/>
    </row>
    <row r="232" spans="1:13" ht="14.25" hidden="1" customHeight="1">
      <c r="A232" s="68"/>
      <c r="B232" s="141" t="s">
        <v>471</v>
      </c>
      <c r="C232" s="130" t="s">
        <v>472</v>
      </c>
      <c r="D232" s="131"/>
      <c r="E232" s="132">
        <v>556</v>
      </c>
      <c r="F232" s="133" t="s">
        <v>17</v>
      </c>
      <c r="G232" s="133" t="s">
        <v>207</v>
      </c>
      <c r="H232" s="133" t="s">
        <v>56</v>
      </c>
      <c r="I232" s="134" t="s">
        <v>259</v>
      </c>
      <c r="J232" s="136">
        <v>0.33333333333333331</v>
      </c>
      <c r="K232" s="136" t="e">
        <v>#VALUE!</v>
      </c>
      <c r="M232" s="99"/>
    </row>
    <row r="233" spans="1:13" ht="14.25" hidden="1" customHeight="1">
      <c r="A233" s="68"/>
      <c r="B233" s="141" t="s">
        <v>473</v>
      </c>
      <c r="C233" s="130" t="s">
        <v>474</v>
      </c>
      <c r="D233" s="131"/>
      <c r="E233" s="132">
        <v>559</v>
      </c>
      <c r="F233" s="133" t="s">
        <v>17</v>
      </c>
      <c r="G233" s="133" t="s">
        <v>207</v>
      </c>
      <c r="H233" s="133" t="s">
        <v>56</v>
      </c>
      <c r="I233" s="134" t="s">
        <v>259</v>
      </c>
      <c r="J233" s="136">
        <v>0.33333333333333331</v>
      </c>
      <c r="K233" s="136" t="e">
        <v>#VALUE!</v>
      </c>
      <c r="M233" s="99"/>
    </row>
    <row r="234" spans="1:13" ht="14.25" hidden="1" customHeight="1">
      <c r="A234" s="68"/>
      <c r="B234" s="141" t="s">
        <v>558</v>
      </c>
      <c r="C234" s="144" t="s">
        <v>546</v>
      </c>
      <c r="D234" s="131"/>
      <c r="E234" s="132">
        <v>567</v>
      </c>
      <c r="F234" s="133" t="s">
        <v>17</v>
      </c>
      <c r="G234" s="133" t="s">
        <v>207</v>
      </c>
      <c r="H234" s="133" t="s">
        <v>56</v>
      </c>
      <c r="I234" s="134" t="s">
        <v>259</v>
      </c>
      <c r="J234" s="136">
        <v>0.33333333333333331</v>
      </c>
      <c r="K234" s="136" t="e">
        <v>#VALUE!</v>
      </c>
      <c r="M234" s="99"/>
    </row>
    <row r="235" spans="1:13" ht="14.25" hidden="1" customHeight="1">
      <c r="A235" s="68"/>
      <c r="B235" s="141" t="s">
        <v>559</v>
      </c>
      <c r="C235" s="144" t="s">
        <v>547</v>
      </c>
      <c r="D235" s="131"/>
      <c r="E235" s="132">
        <v>568</v>
      </c>
      <c r="F235" s="133" t="s">
        <v>17</v>
      </c>
      <c r="G235" s="133" t="s">
        <v>207</v>
      </c>
      <c r="H235" s="133" t="s">
        <v>56</v>
      </c>
      <c r="I235" s="134" t="s">
        <v>259</v>
      </c>
      <c r="J235" s="136">
        <v>0.33333333333333331</v>
      </c>
      <c r="K235" s="136" t="e">
        <v>#VALUE!</v>
      </c>
      <c r="M235" s="99"/>
    </row>
    <row r="236" spans="1:13" ht="14.25" hidden="1" customHeight="1">
      <c r="A236" s="68"/>
      <c r="B236" s="141" t="s">
        <v>560</v>
      </c>
      <c r="C236" s="144" t="s">
        <v>542</v>
      </c>
      <c r="D236" s="131"/>
      <c r="E236" s="132">
        <v>569</v>
      </c>
      <c r="F236" s="133" t="s">
        <v>17</v>
      </c>
      <c r="G236" s="133" t="s">
        <v>207</v>
      </c>
      <c r="H236" s="133" t="s">
        <v>56</v>
      </c>
      <c r="I236" s="134" t="s">
        <v>259</v>
      </c>
      <c r="J236" s="136">
        <v>0.33333333333333331</v>
      </c>
      <c r="K236" s="136" t="e">
        <v>#VALUE!</v>
      </c>
      <c r="M236" s="99"/>
    </row>
    <row r="237" spans="1:13" ht="14.25" hidden="1" customHeight="1">
      <c r="A237" s="68"/>
      <c r="B237" s="141" t="s">
        <v>561</v>
      </c>
      <c r="C237" s="144" t="s">
        <v>543</v>
      </c>
      <c r="D237" s="131"/>
      <c r="E237" s="132">
        <v>570</v>
      </c>
      <c r="F237" s="133" t="s">
        <v>17</v>
      </c>
      <c r="G237" s="133" t="s">
        <v>207</v>
      </c>
      <c r="H237" s="133" t="s">
        <v>56</v>
      </c>
      <c r="I237" s="134" t="s">
        <v>259</v>
      </c>
      <c r="J237" s="136">
        <v>0.33333333333333331</v>
      </c>
      <c r="K237" s="136" t="e">
        <v>#VALUE!</v>
      </c>
      <c r="M237" s="99"/>
    </row>
    <row r="238" spans="1:13" ht="14.25" hidden="1" customHeight="1">
      <c r="A238" s="68"/>
      <c r="B238" s="141" t="s">
        <v>562</v>
      </c>
      <c r="C238" s="144" t="s">
        <v>544</v>
      </c>
      <c r="D238" s="131" t="s">
        <v>184</v>
      </c>
      <c r="E238" s="132">
        <v>571</v>
      </c>
      <c r="F238" s="133" t="s">
        <v>17</v>
      </c>
      <c r="G238" s="133" t="s">
        <v>207</v>
      </c>
      <c r="H238" s="133" t="s">
        <v>56</v>
      </c>
      <c r="I238" s="134">
        <v>1</v>
      </c>
      <c r="J238" s="136">
        <v>0.33333333333333331</v>
      </c>
      <c r="K238" s="136">
        <v>0.33333333333333331</v>
      </c>
      <c r="M238" s="99"/>
    </row>
    <row r="239" spans="1:13" ht="14.25" hidden="1" customHeight="1">
      <c r="A239" s="68"/>
      <c r="B239" s="141" t="s">
        <v>563</v>
      </c>
      <c r="C239" s="144" t="s">
        <v>545</v>
      </c>
      <c r="D239" s="131"/>
      <c r="E239" s="132">
        <v>572</v>
      </c>
      <c r="F239" s="133" t="s">
        <v>17</v>
      </c>
      <c r="G239" s="133" t="s">
        <v>207</v>
      </c>
      <c r="H239" s="133" t="s">
        <v>56</v>
      </c>
      <c r="I239" s="134">
        <v>0</v>
      </c>
      <c r="J239" s="136">
        <v>0.33333333333333331</v>
      </c>
      <c r="K239" s="136">
        <v>0</v>
      </c>
      <c r="M239" s="99"/>
    </row>
    <row r="240" spans="1:13" ht="14.25" customHeight="1">
      <c r="A240" s="68"/>
      <c r="C240" s="11"/>
      <c r="D240" s="11"/>
      <c r="E240" s="11"/>
      <c r="J240" s="14"/>
      <c r="K240" s="128"/>
      <c r="M240" s="99"/>
    </row>
    <row r="241" spans="1:13" ht="14.25" customHeight="1">
      <c r="A241" s="68"/>
      <c r="B241" s="6" t="s">
        <v>498</v>
      </c>
      <c r="D241" s="70"/>
      <c r="E241" s="13"/>
      <c r="J241" s="14"/>
      <c r="K241" s="14"/>
      <c r="M241" s="99"/>
    </row>
    <row r="242" spans="1:13" ht="14.25" customHeight="1" thickBot="1">
      <c r="A242" s="68"/>
      <c r="B242" s="11"/>
      <c r="C242" s="11"/>
      <c r="D242" s="70"/>
      <c r="E242" s="13"/>
      <c r="J242" s="14"/>
      <c r="K242" s="14"/>
      <c r="M242" s="99"/>
    </row>
    <row r="243" spans="1:13" ht="45.75" customHeight="1" thickBot="1">
      <c r="A243" s="68"/>
      <c r="C243" s="15" t="s">
        <v>214</v>
      </c>
      <c r="D243" s="16" t="s">
        <v>512</v>
      </c>
      <c r="E243" s="16" t="s">
        <v>68</v>
      </c>
      <c r="F243" s="18" t="s">
        <v>513</v>
      </c>
      <c r="M243" s="99"/>
    </row>
    <row r="244" spans="1:13" ht="26.25" customHeight="1">
      <c r="A244" s="68"/>
      <c r="C244" s="28" t="s">
        <v>215</v>
      </c>
      <c r="D244" s="102">
        <f>I12+I18+I24+I30+I36+I42+I48+I54+I60+I66+I72+I78+I84+I84+I90+I96+I102+I108+I114+I120+I126+I132+I138+I144+I150+I156+I162+I168+I174+I180</f>
        <v>0.30434782608695654</v>
      </c>
      <c r="E244" s="102">
        <f t="shared" ref="E244:E249" si="0">1/6</f>
        <v>0.16666666666666666</v>
      </c>
      <c r="F244" s="103">
        <f t="shared" ref="F244:F249" si="1">E244*D244</f>
        <v>5.0724637681159424E-2</v>
      </c>
      <c r="M244" s="99"/>
    </row>
    <row r="245" spans="1:13" ht="26.25" customHeight="1">
      <c r="A245" s="68"/>
      <c r="C245" s="28" t="s">
        <v>216</v>
      </c>
      <c r="D245" s="102">
        <f>I13+I19+I25+I31+I37+I43+I49+I55+I61+I67+I73+I79+I85+I91+I97+I103+I109+I115+I121+I127+I133+I139+I145+I151+I157+I163+I169+I175+I181</f>
        <v>0.17391304347826086</v>
      </c>
      <c r="E245" s="102">
        <f t="shared" si="0"/>
        <v>0.16666666666666666</v>
      </c>
      <c r="F245" s="103">
        <f t="shared" si="1"/>
        <v>2.8985507246376808E-2</v>
      </c>
      <c r="M245" s="99"/>
    </row>
    <row r="246" spans="1:13" ht="30">
      <c r="A246" s="68"/>
      <c r="C246" s="28" t="s">
        <v>217</v>
      </c>
      <c r="D246" s="102">
        <f>I14+I15+I16+I20+I21+I22+I26+I27+I28+I32+I33+I34+I38+I39+I40+I44+I50+I56+I62+I68+I74+I80+I86+I92+I98+I104+I110+I116+I122+I128+I134+I140+I146+I152+I158+I164+I170+I176+I182+I45+I51+I69</f>
        <v>4.3478260869565216E-2</v>
      </c>
      <c r="E246" s="102">
        <f t="shared" si="0"/>
        <v>0.16666666666666666</v>
      </c>
      <c r="F246" s="103">
        <f t="shared" si="1"/>
        <v>7.2463768115942021E-3</v>
      </c>
      <c r="M246" s="99"/>
    </row>
    <row r="247" spans="1:13" ht="26.25" customHeight="1">
      <c r="A247" s="68"/>
      <c r="C247" s="28" t="s">
        <v>218</v>
      </c>
      <c r="D247" s="102">
        <f>I17+I23+I29+I35+I41</f>
        <v>0</v>
      </c>
      <c r="E247" s="102">
        <f t="shared" si="0"/>
        <v>0.16666666666666666</v>
      </c>
      <c r="F247" s="103">
        <f t="shared" si="1"/>
        <v>0</v>
      </c>
      <c r="M247" s="99"/>
    </row>
    <row r="248" spans="1:13" ht="26.25" customHeight="1">
      <c r="A248" s="68"/>
      <c r="C248" s="28" t="s">
        <v>219</v>
      </c>
      <c r="D248" s="102">
        <f>SUM(I186:I190)</f>
        <v>1</v>
      </c>
      <c r="E248" s="102">
        <f t="shared" si="0"/>
        <v>0.16666666666666666</v>
      </c>
      <c r="F248" s="103">
        <f t="shared" si="1"/>
        <v>0.16666666666666666</v>
      </c>
      <c r="M248" s="99"/>
    </row>
    <row r="249" spans="1:13" ht="26.25" customHeight="1" thickBot="1">
      <c r="A249" s="68"/>
      <c r="C249" s="19" t="s">
        <v>220</v>
      </c>
      <c r="D249" s="10">
        <f>SUM(I191:I201)</f>
        <v>0.99999999999999989</v>
      </c>
      <c r="E249" s="102">
        <f t="shared" si="0"/>
        <v>0.16666666666666666</v>
      </c>
      <c r="F249" s="103">
        <f t="shared" si="1"/>
        <v>0.16666666666666663</v>
      </c>
      <c r="M249" s="99"/>
    </row>
    <row r="250" spans="1:13" ht="26.25" customHeight="1" thickBot="1">
      <c r="A250" s="68"/>
      <c r="C250" s="207" t="s">
        <v>73</v>
      </c>
      <c r="D250" s="214"/>
      <c r="E250" s="215"/>
      <c r="F250" s="25">
        <f>SUM(F244:F249)</f>
        <v>0.42028985507246375</v>
      </c>
      <c r="M250" s="99"/>
    </row>
    <row r="251" spans="1:13" ht="14.25" customHeight="1">
      <c r="A251" s="68"/>
      <c r="M251" s="99"/>
    </row>
    <row r="252" spans="1:13" ht="14.25" customHeight="1">
      <c r="A252" s="68"/>
      <c r="M252" s="99"/>
    </row>
    <row r="253" spans="1:13" ht="14.25" customHeight="1" thickBot="1">
      <c r="A253" s="68"/>
      <c r="M253" s="99"/>
    </row>
    <row r="254" spans="1:13" ht="33.75" customHeight="1" thickBot="1">
      <c r="A254" s="68"/>
      <c r="C254" s="27" t="s">
        <v>221</v>
      </c>
      <c r="D254" s="72" t="s">
        <v>512</v>
      </c>
      <c r="E254" s="72" t="s">
        <v>68</v>
      </c>
      <c r="F254" s="73" t="s">
        <v>516</v>
      </c>
      <c r="M254" s="99"/>
    </row>
    <row r="255" spans="1:13" ht="36.75" customHeight="1">
      <c r="A255" s="68"/>
      <c r="C255" s="28" t="s">
        <v>222</v>
      </c>
      <c r="D255" s="102">
        <f>SUM(I202:I207)</f>
        <v>1</v>
      </c>
      <c r="E255" s="102">
        <f t="shared" ref="E255:E257" si="2">1/3</f>
        <v>0.33333333333333331</v>
      </c>
      <c r="F255" s="103">
        <f t="shared" ref="F255:F257" si="3">E255*D255</f>
        <v>0.33333333333333331</v>
      </c>
      <c r="M255" s="99"/>
    </row>
    <row r="256" spans="1:13" ht="33.75" customHeight="1">
      <c r="A256" s="68"/>
      <c r="C256" s="28" t="s">
        <v>223</v>
      </c>
      <c r="D256" s="102">
        <f>SUM(I208:I211)</f>
        <v>0</v>
      </c>
      <c r="E256" s="102">
        <f t="shared" si="2"/>
        <v>0.33333333333333331</v>
      </c>
      <c r="F256" s="103">
        <f t="shared" si="3"/>
        <v>0</v>
      </c>
      <c r="M256" s="99"/>
    </row>
    <row r="257" spans="1:13" ht="36.75" customHeight="1" thickBot="1">
      <c r="A257" s="68"/>
      <c r="C257" s="28" t="s">
        <v>536</v>
      </c>
      <c r="D257" s="102">
        <f>SUM(I212:I221)</f>
        <v>0</v>
      </c>
      <c r="E257" s="102">
        <f t="shared" si="2"/>
        <v>0.33333333333333331</v>
      </c>
      <c r="F257" s="103">
        <f t="shared" si="3"/>
        <v>0</v>
      </c>
      <c r="M257" s="99"/>
    </row>
    <row r="258" spans="1:13" ht="27" customHeight="1" thickBot="1">
      <c r="A258" s="68"/>
      <c r="C258" s="201" t="s">
        <v>73</v>
      </c>
      <c r="D258" s="214"/>
      <c r="E258" s="215"/>
      <c r="F258" s="31">
        <f>SUM(F255:F257)</f>
        <v>0.33333333333333331</v>
      </c>
      <c r="M258" s="99"/>
    </row>
    <row r="259" spans="1:13" ht="27" customHeight="1">
      <c r="A259" s="68"/>
      <c r="M259" s="99"/>
    </row>
    <row r="260" spans="1:13" ht="27" customHeight="1">
      <c r="A260" s="68"/>
      <c r="M260" s="99"/>
    </row>
    <row r="261" spans="1:13" ht="14.25" customHeight="1" thickBot="1">
      <c r="A261" s="68"/>
      <c r="M261" s="99"/>
    </row>
    <row r="262" spans="1:13" ht="33.75" customHeight="1" thickBot="1">
      <c r="A262" s="68"/>
      <c r="C262" s="110" t="s">
        <v>224</v>
      </c>
      <c r="D262" s="111" t="s">
        <v>512</v>
      </c>
      <c r="E262" s="111" t="s">
        <v>68</v>
      </c>
      <c r="F262" s="112" t="s">
        <v>517</v>
      </c>
      <c r="M262" s="99"/>
    </row>
    <row r="263" spans="1:13" ht="27" customHeight="1">
      <c r="A263" s="68"/>
      <c r="C263" s="113" t="s">
        <v>225</v>
      </c>
      <c r="D263" s="102">
        <f>SUM(I222:I228)</f>
        <v>1</v>
      </c>
      <c r="E263" s="102">
        <f>1/3</f>
        <v>0.33333333333333331</v>
      </c>
      <c r="F263" s="114">
        <f t="shared" ref="F263:F264" si="4">E263*D263</f>
        <v>0.33333333333333331</v>
      </c>
      <c r="M263" s="99"/>
    </row>
    <row r="264" spans="1:13" ht="37.5" customHeight="1">
      <c r="A264" s="68"/>
      <c r="C264" s="115" t="s">
        <v>226</v>
      </c>
      <c r="D264" s="102">
        <f>SUM(I229:I233)</f>
        <v>0.5</v>
      </c>
      <c r="E264" s="102">
        <f t="shared" ref="E264:E265" si="5">1/3</f>
        <v>0.33333333333333331</v>
      </c>
      <c r="F264" s="114">
        <f t="shared" si="4"/>
        <v>0.16666666666666666</v>
      </c>
      <c r="M264" s="99"/>
    </row>
    <row r="265" spans="1:13" ht="37.5" customHeight="1" thickBot="1">
      <c r="A265" s="68"/>
      <c r="C265" s="116" t="s">
        <v>541</v>
      </c>
      <c r="D265" s="117">
        <f>SUM(I234:I239)</f>
        <v>1</v>
      </c>
      <c r="E265" s="118">
        <f t="shared" si="5"/>
        <v>0.33333333333333331</v>
      </c>
      <c r="F265" s="119">
        <f>E265*D265</f>
        <v>0.33333333333333331</v>
      </c>
      <c r="M265" s="99"/>
    </row>
    <row r="266" spans="1:13" ht="27" customHeight="1" thickBot="1">
      <c r="A266" s="68"/>
      <c r="C266" s="216" t="s">
        <v>73</v>
      </c>
      <c r="D266" s="217"/>
      <c r="E266" s="218"/>
      <c r="F266" s="109">
        <f>SUM(F263:F265)</f>
        <v>0.83333333333333326</v>
      </c>
      <c r="M266" s="99"/>
    </row>
    <row r="267" spans="1:13" ht="14.25" customHeight="1" thickBot="1">
      <c r="A267" s="68"/>
      <c r="M267" s="99"/>
    </row>
    <row r="268" spans="1:13" ht="29.25" customHeight="1" thickBot="1">
      <c r="A268" s="68"/>
      <c r="C268" s="198" t="s">
        <v>78</v>
      </c>
      <c r="D268" s="214"/>
      <c r="E268" s="215"/>
      <c r="F268" s="76">
        <f>(F250*(1/3))+(F258*(1/3)+(F266*(1/3)))</f>
        <v>0.52898550724637672</v>
      </c>
      <c r="M268" s="99"/>
    </row>
    <row r="269" spans="1:13" ht="14.25" customHeight="1">
      <c r="A269" s="68"/>
      <c r="M269" s="99"/>
    </row>
    <row r="270" spans="1:13" ht="14.25" customHeight="1">
      <c r="A270" s="68"/>
      <c r="M270" s="99"/>
    </row>
    <row r="271" spans="1:13" ht="14.25" customHeight="1">
      <c r="A271" s="68"/>
      <c r="M271" s="99"/>
    </row>
    <row r="272" spans="1:13" ht="14.25" customHeight="1">
      <c r="A272" s="68"/>
      <c r="M272" s="99"/>
    </row>
    <row r="273" spans="1:13" ht="14.25" customHeight="1">
      <c r="A273" s="68"/>
      <c r="M273" s="99"/>
    </row>
    <row r="274" spans="1:13" ht="14.25" customHeight="1">
      <c r="A274" s="68"/>
      <c r="M274" s="99"/>
    </row>
    <row r="275" spans="1:13" ht="14.25" customHeight="1">
      <c r="A275" s="68"/>
      <c r="M275" s="99"/>
    </row>
    <row r="276" spans="1:13" ht="16.149999999999999" customHeight="1">
      <c r="A276" s="68"/>
      <c r="C276" s="96" t="s">
        <v>509</v>
      </c>
      <c r="D276" s="97"/>
      <c r="E276" s="97"/>
      <c r="F276" s="97"/>
      <c r="G276" s="97"/>
      <c r="H276" s="97"/>
      <c r="I276" s="97"/>
      <c r="J276" s="98"/>
      <c r="M276" s="99"/>
    </row>
    <row r="277" spans="1:13" ht="14.25" customHeight="1">
      <c r="A277" s="68"/>
      <c r="C277" s="89" t="s">
        <v>508</v>
      </c>
      <c r="D277" s="82"/>
      <c r="E277" s="82"/>
      <c r="F277" s="82"/>
      <c r="G277" s="82"/>
      <c r="H277" s="82"/>
      <c r="I277" s="82"/>
      <c r="J277" s="88"/>
      <c r="M277" s="99"/>
    </row>
    <row r="278" spans="1:13" ht="14.25" customHeight="1">
      <c r="A278" s="68"/>
      <c r="C278" s="89" t="s">
        <v>510</v>
      </c>
      <c r="D278" s="82"/>
      <c r="E278" s="82"/>
      <c r="F278" s="82"/>
      <c r="G278" s="82"/>
      <c r="H278" s="82"/>
      <c r="I278" s="82"/>
      <c r="J278" s="88"/>
      <c r="M278" s="99"/>
    </row>
    <row r="279" spans="1:13" ht="14.25" customHeight="1">
      <c r="A279" s="68"/>
      <c r="C279" s="100" t="s">
        <v>511</v>
      </c>
      <c r="D279" s="91"/>
      <c r="E279" s="91"/>
      <c r="F279" s="91"/>
      <c r="G279" s="91"/>
      <c r="H279" s="91"/>
      <c r="I279" s="91"/>
      <c r="J279" s="101"/>
      <c r="M279" s="99"/>
    </row>
    <row r="280" spans="1:13" ht="14.25" customHeight="1">
      <c r="A280" s="68"/>
      <c r="M280" s="99"/>
    </row>
    <row r="281" spans="1:13" ht="14.25" customHeight="1">
      <c r="A281" s="68"/>
      <c r="M281" s="99"/>
    </row>
    <row r="282" spans="1:13" ht="14.25" customHeight="1">
      <c r="A282" s="68"/>
      <c r="M282" s="99"/>
    </row>
    <row r="283" spans="1:13" ht="14.25" customHeight="1" thickBot="1">
      <c r="A283" s="104"/>
      <c r="B283" s="105"/>
      <c r="C283" s="105"/>
      <c r="D283" s="105"/>
      <c r="E283" s="105"/>
      <c r="F283" s="105"/>
      <c r="G283" s="105"/>
      <c r="H283" s="105"/>
      <c r="I283" s="105"/>
      <c r="J283" s="105"/>
      <c r="K283" s="105"/>
      <c r="L283" s="105"/>
      <c r="M283" s="106"/>
    </row>
    <row r="284" spans="1:13" ht="14.25" customHeight="1"/>
    <row r="285" spans="1:13" ht="14.25" customHeight="1"/>
    <row r="286" spans="1:13" ht="14.25" customHeight="1"/>
    <row r="287" spans="1:13" ht="14.25" customHeight="1"/>
    <row r="288" spans="1:13"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row r="1003" ht="14.25" customHeight="1"/>
    <row r="1004" ht="14.25" customHeight="1"/>
    <row r="1005" ht="14.25" customHeight="1"/>
    <row r="1006" ht="14.25" customHeight="1"/>
    <row r="1007" ht="14.25" customHeight="1"/>
    <row r="1008" ht="14.25" customHeight="1"/>
    <row r="1009" ht="14.25" customHeight="1"/>
    <row r="1010" ht="14.25" customHeight="1"/>
    <row r="1011" ht="14.25" customHeight="1"/>
    <row r="1012" ht="14.25" customHeight="1"/>
    <row r="1013" ht="14.25" customHeight="1"/>
    <row r="1014" ht="14.25" customHeight="1"/>
    <row r="1015" ht="14.25" customHeight="1"/>
    <row r="1016" ht="14.25" customHeight="1"/>
    <row r="1017" ht="14.25" customHeight="1"/>
    <row r="1018" ht="14.25" customHeight="1"/>
    <row r="1019" ht="14.25" customHeight="1"/>
    <row r="1020" ht="14.25" customHeight="1"/>
    <row r="1021" ht="14.25" customHeight="1"/>
    <row r="1022" ht="14.25" customHeight="1"/>
    <row r="1023" ht="14.25" customHeight="1"/>
    <row r="1024" ht="14.25" customHeight="1"/>
    <row r="1025" ht="14.25" customHeight="1"/>
    <row r="1026" ht="14.25" customHeight="1"/>
    <row r="1027" ht="14.25" customHeight="1"/>
    <row r="1028" ht="14.25" customHeight="1"/>
    <row r="1029" ht="14.25" customHeight="1"/>
    <row r="1030" ht="14.25" customHeight="1"/>
    <row r="1031" ht="14.25" customHeight="1"/>
    <row r="1032" ht="14.25" customHeight="1"/>
    <row r="1033" ht="14.25" customHeight="1"/>
    <row r="1034" ht="14.25" customHeight="1"/>
    <row r="1035" ht="14.25" customHeight="1"/>
    <row r="1036" ht="14.25" customHeight="1"/>
    <row r="1037" ht="14.25" customHeight="1"/>
    <row r="1038" ht="14.25" customHeight="1"/>
    <row r="1039" ht="14.25" customHeight="1"/>
    <row r="1040" ht="14.25" customHeight="1"/>
    <row r="1041" ht="14.25" customHeight="1"/>
    <row r="1042" ht="14.25" customHeight="1"/>
    <row r="1043" ht="14.25" customHeight="1"/>
    <row r="1044" ht="14.25" customHeight="1"/>
    <row r="1045" ht="14.25" customHeight="1"/>
    <row r="1046" ht="14.25" customHeight="1"/>
    <row r="1047" ht="14.25" customHeight="1"/>
    <row r="1048" ht="14.25" customHeight="1"/>
    <row r="1049" ht="14.25" customHeight="1"/>
    <row r="1050" ht="14.25" customHeight="1"/>
    <row r="1051" ht="14.25" customHeight="1"/>
    <row r="1052" ht="14.25" customHeight="1"/>
    <row r="1053" ht="14.25" customHeight="1"/>
    <row r="1054" ht="14.25" customHeight="1"/>
    <row r="1055" ht="14.25" customHeight="1"/>
    <row r="1056" ht="14.25" customHeight="1"/>
    <row r="1057" ht="14.25" customHeight="1"/>
    <row r="1058" ht="14.25" customHeight="1"/>
    <row r="1059" ht="14.25" customHeight="1"/>
    <row r="1060" ht="14.25" customHeight="1"/>
    <row r="1061" ht="14.25" customHeight="1"/>
    <row r="1062" ht="14.25" customHeight="1"/>
    <row r="1063" ht="14.25" customHeight="1"/>
    <row r="1064" ht="14.25" customHeight="1"/>
    <row r="1065" ht="14.25" customHeight="1"/>
    <row r="1066" ht="14.25" customHeight="1"/>
    <row r="1067" ht="14.25" customHeight="1"/>
    <row r="1068" ht="14.25" customHeight="1"/>
    <row r="1069" ht="14.25" customHeight="1"/>
    <row r="1070" ht="14.25" customHeight="1"/>
    <row r="1071" ht="14.25" customHeight="1"/>
    <row r="1072" ht="14.25" customHeight="1"/>
    <row r="1073" ht="14.25" customHeight="1"/>
    <row r="1074" ht="14.25" customHeight="1"/>
    <row r="1075" ht="14.25" customHeight="1"/>
    <row r="1076" ht="14.25" customHeight="1"/>
    <row r="1077" ht="14.25" customHeight="1"/>
    <row r="1078" ht="14.25" customHeight="1"/>
    <row r="1079" ht="14.25" customHeight="1"/>
    <row r="1080" ht="14.25" customHeight="1"/>
    <row r="1081" ht="14.25" customHeight="1"/>
    <row r="1082" ht="14.25" customHeight="1"/>
    <row r="1083" ht="14.25" customHeight="1"/>
    <row r="1084" ht="14.25" customHeight="1"/>
    <row r="1085" ht="14.25" customHeight="1"/>
    <row r="1086" ht="14.25" customHeight="1"/>
    <row r="1087" ht="14.25" customHeight="1"/>
    <row r="1088" ht="14.25" customHeight="1"/>
    <row r="1089" ht="14.25" customHeight="1"/>
    <row r="1090" ht="14.25" customHeight="1"/>
    <row r="1091" ht="14.25" customHeight="1"/>
    <row r="1092" ht="14.25" customHeight="1"/>
    <row r="1093" ht="14.25" customHeight="1"/>
    <row r="1094" ht="14.25" customHeight="1"/>
    <row r="1095" ht="14.25" customHeight="1"/>
    <row r="1096" ht="14.25" customHeight="1"/>
    <row r="1097" ht="14.25" customHeight="1"/>
    <row r="1098" ht="14.25" customHeight="1"/>
    <row r="1099" ht="14.25" customHeight="1"/>
    <row r="1100" ht="14.25" customHeight="1"/>
    <row r="1101" ht="14.25" customHeight="1"/>
    <row r="1102" ht="14.25" customHeight="1"/>
    <row r="1103" ht="14.25" customHeight="1"/>
    <row r="1104" ht="14.25" customHeight="1"/>
    <row r="1105" ht="14.25" customHeight="1"/>
    <row r="1106" ht="14.25" customHeight="1"/>
    <row r="1107" ht="14.25" customHeight="1"/>
    <row r="1108" ht="14.25" customHeight="1"/>
    <row r="1109" ht="14.25" customHeight="1"/>
    <row r="1110" ht="14.25" customHeight="1"/>
    <row r="1111" ht="14.25" customHeight="1"/>
    <row r="1112" ht="14.25" customHeight="1"/>
    <row r="1113" ht="14.25" customHeight="1"/>
    <row r="1114" ht="14.25" customHeight="1"/>
    <row r="1115" ht="14.25" customHeight="1"/>
    <row r="1116" ht="14.25" customHeight="1"/>
    <row r="1117" ht="14.25" customHeight="1"/>
    <row r="1118" ht="14.25" customHeight="1"/>
    <row r="1119" ht="14.25" customHeight="1"/>
    <row r="1120" ht="14.25" customHeight="1"/>
    <row r="1121" ht="14.25" customHeight="1"/>
    <row r="1122" ht="14.25" customHeight="1"/>
    <row r="1123" ht="14.25" customHeight="1"/>
    <row r="1124" ht="14.25" customHeight="1"/>
    <row r="1125" ht="14.25" customHeight="1"/>
    <row r="1126" ht="14.25" customHeight="1"/>
    <row r="1127" ht="14.25" customHeight="1"/>
    <row r="1128" ht="14.25" customHeight="1"/>
    <row r="1129" ht="14.25" customHeight="1"/>
    <row r="1130" ht="14.25" customHeight="1"/>
    <row r="1131" ht="14.25" customHeight="1"/>
    <row r="1132" ht="14.25" customHeight="1"/>
    <row r="1133" ht="14.25" customHeight="1"/>
    <row r="1134" ht="14.25" customHeight="1"/>
    <row r="1135" ht="14.25" customHeight="1"/>
    <row r="1136" ht="14.25" customHeight="1"/>
    <row r="1137" ht="14.25" customHeight="1"/>
    <row r="1138" ht="14.25" customHeight="1"/>
    <row r="1139" ht="14.25" customHeight="1"/>
    <row r="1140" ht="14.25" customHeight="1"/>
    <row r="1141" ht="14.25" customHeight="1"/>
    <row r="1142" ht="14.25" customHeight="1"/>
    <row r="1143" ht="14.25" customHeight="1"/>
    <row r="1144" ht="14.25" customHeight="1"/>
    <row r="1145" ht="14.25" customHeight="1"/>
    <row r="1146" ht="14.25" customHeight="1"/>
    <row r="1147" ht="14.25" customHeight="1"/>
    <row r="1148" ht="14.25" customHeight="1"/>
    <row r="1149" ht="14.25" customHeight="1"/>
    <row r="1150" ht="14.25" customHeight="1"/>
    <row r="1151" ht="14.25" customHeight="1"/>
    <row r="1152" ht="14.25" customHeight="1"/>
    <row r="1153" ht="14.25" customHeight="1"/>
    <row r="1154" ht="14.25" customHeight="1"/>
    <row r="1155" ht="14.25" customHeight="1"/>
    <row r="1156" ht="14.25" customHeight="1"/>
    <row r="1157" ht="14.25" customHeight="1"/>
    <row r="1158" ht="14.25" customHeight="1"/>
    <row r="1159" ht="14.25" customHeight="1"/>
    <row r="1160" ht="14.25" customHeight="1"/>
    <row r="1161" ht="14.25" customHeight="1"/>
    <row r="1162" ht="14.25" customHeight="1"/>
    <row r="1163" ht="14.25" customHeight="1"/>
    <row r="1164" ht="14.25" customHeight="1"/>
    <row r="1165" ht="14.25" customHeight="1"/>
    <row r="1166" ht="14.25" customHeight="1"/>
    <row r="1167" ht="14.25" customHeight="1"/>
    <row r="1168" ht="14.25" customHeight="1"/>
    <row r="1169" ht="14.25" customHeight="1"/>
    <row r="1170" ht="14.25" customHeight="1"/>
    <row r="1171" ht="14.25" customHeight="1"/>
    <row r="1172" ht="14.25" customHeight="1"/>
    <row r="1173" ht="14.25" customHeight="1"/>
    <row r="1174" ht="14.25" customHeight="1"/>
    <row r="1175" ht="14.25" customHeight="1"/>
    <row r="1176" ht="14.25" customHeight="1"/>
    <row r="1177" ht="14.25" customHeight="1"/>
    <row r="1178" ht="14.25" customHeight="1"/>
    <row r="1179" ht="14.25" customHeight="1"/>
    <row r="1180" ht="14.25" customHeight="1"/>
    <row r="1181" ht="14.25" customHeight="1"/>
    <row r="1182" ht="14.25" customHeight="1"/>
    <row r="1183" ht="14.25" customHeight="1"/>
    <row r="1184" ht="14.25" customHeight="1"/>
    <row r="1185" ht="14.25" customHeight="1"/>
    <row r="1186" ht="14.25" customHeight="1"/>
    <row r="1187" ht="14.25" customHeight="1"/>
    <row r="1188" ht="14.25" customHeight="1"/>
    <row r="1189" ht="14.25" customHeight="1"/>
    <row r="1190" ht="14.25" customHeight="1"/>
    <row r="1191" ht="14.25" customHeight="1"/>
    <row r="1192" ht="14.25" customHeight="1"/>
    <row r="1193" ht="14.25" customHeight="1"/>
    <row r="1194" ht="14.25" customHeight="1"/>
    <row r="1195" ht="14.25" customHeight="1"/>
    <row r="1196" ht="14.25" customHeight="1"/>
    <row r="1197" ht="14.25" customHeight="1"/>
    <row r="1198" ht="14.25" customHeight="1"/>
    <row r="1199" ht="14.25" customHeight="1"/>
    <row r="1200" ht="14.25" customHeight="1"/>
    <row r="1201" ht="14.25" customHeight="1"/>
    <row r="1202" ht="14.25" customHeight="1"/>
    <row r="1203" ht="14.25" customHeight="1"/>
    <row r="1204" ht="14.25" customHeight="1"/>
    <row r="1205" ht="14.25" customHeight="1"/>
    <row r="1206" ht="14.25" customHeight="1"/>
    <row r="1207" ht="14.25" customHeight="1"/>
    <row r="1208" ht="14.25" customHeight="1"/>
    <row r="1209" ht="14.25" customHeight="1"/>
  </sheetData>
  <sheetProtection algorithmName="SHA-512" hashValue="/9CYpXbxWNVFiX6qEEYhMZ5097uL89noW6OSqXW/hqhEvHEK4xyN6n46Jxw9eLhWQjDwxHkvlUqd4R2lO3xKpQ==" saltValue="G87shtpcqDfcSCCNemlmPQ==" spinCount="100000" sheet="1" objects="1" scenarios="1"/>
  <autoFilter ref="A11:Y239" xr:uid="{00000000-0001-0000-0500-000000000000}"/>
  <mergeCells count="12">
    <mergeCell ref="C268:E268"/>
    <mergeCell ref="C258:E258"/>
    <mergeCell ref="C266:E266"/>
    <mergeCell ref="A6:M6"/>
    <mergeCell ref="A1:M1"/>
    <mergeCell ref="A2:M2"/>
    <mergeCell ref="A5:M5"/>
    <mergeCell ref="A3:M3"/>
    <mergeCell ref="A4:M4"/>
    <mergeCell ref="A7:M8"/>
    <mergeCell ref="A9:M9"/>
    <mergeCell ref="C250:E250"/>
  </mergeCells>
  <phoneticPr fontId="22" type="noConversion"/>
  <hyperlinks>
    <hyperlink ref="B241" location="'A. Resultado Global'!A1" display="Volver al resultado global" xr:uid="{993376DB-E23B-4AB1-B97E-35FE749E0F1D}"/>
  </hyperlinks>
  <pageMargins left="0.7" right="0.7" top="0.75" bottom="0.75" header="0" footer="0"/>
  <pageSetup scale="45" orientation="landscape"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48"/>
  <sheetViews>
    <sheetView showGridLines="0" tabSelected="1" view="pageBreakPreview" topLeftCell="A7" zoomScaleNormal="100" zoomScaleSheetLayoutView="100" workbookViewId="0">
      <selection activeCell="A63" sqref="A63:XFD63"/>
    </sheetView>
  </sheetViews>
  <sheetFormatPr baseColWidth="10" defaultColWidth="12.625" defaultRowHeight="15" customHeight="1"/>
  <cols>
    <col min="1" max="1" width="3.75" style="7" customWidth="1"/>
    <col min="2" max="2" width="6.125" style="7" customWidth="1"/>
    <col min="3" max="3" width="44.625" style="7" customWidth="1"/>
    <col min="4" max="4" width="10.625" style="7" customWidth="1"/>
    <col min="5" max="5" width="17.625" style="7" customWidth="1"/>
    <col min="6" max="6" width="17.25" style="7" customWidth="1"/>
    <col min="7" max="7" width="16.875" style="7" customWidth="1"/>
    <col min="8" max="26" width="10.625" style="7" customWidth="1"/>
    <col min="27" max="16384" width="12.625" style="7"/>
  </cols>
  <sheetData>
    <row r="1" spans="1:13" ht="14.25" customHeight="1">
      <c r="A1" s="169"/>
      <c r="B1" s="175"/>
      <c r="C1" s="175"/>
      <c r="D1" s="175"/>
      <c r="E1" s="175"/>
      <c r="F1" s="175"/>
      <c r="G1" s="175"/>
      <c r="H1" s="175"/>
      <c r="I1" s="175"/>
      <c r="J1" s="175"/>
      <c r="K1" s="175"/>
      <c r="L1" s="175"/>
      <c r="M1" s="176"/>
    </row>
    <row r="2" spans="1:13" ht="16.899999999999999" customHeight="1">
      <c r="A2" s="172" t="s">
        <v>0</v>
      </c>
      <c r="B2" s="173"/>
      <c r="C2" s="173"/>
      <c r="D2" s="173"/>
      <c r="E2" s="173"/>
      <c r="F2" s="173"/>
      <c r="G2" s="173"/>
      <c r="H2" s="173"/>
      <c r="I2" s="173"/>
      <c r="J2" s="173"/>
      <c r="K2" s="173"/>
      <c r="L2" s="173"/>
      <c r="M2" s="177"/>
    </row>
    <row r="3" spans="1:13" ht="16.899999999999999" customHeight="1">
      <c r="A3" s="172" t="s">
        <v>1</v>
      </c>
      <c r="B3" s="173"/>
      <c r="C3" s="173"/>
      <c r="D3" s="173"/>
      <c r="E3" s="173"/>
      <c r="F3" s="173"/>
      <c r="G3" s="173"/>
      <c r="H3" s="173"/>
      <c r="I3" s="173"/>
      <c r="J3" s="173"/>
      <c r="K3" s="173"/>
      <c r="L3" s="173"/>
      <c r="M3" s="177"/>
    </row>
    <row r="4" spans="1:13" ht="16.899999999999999" customHeight="1">
      <c r="A4" s="172" t="s">
        <v>2</v>
      </c>
      <c r="B4" s="173"/>
      <c r="C4" s="173"/>
      <c r="D4" s="173"/>
      <c r="E4" s="173"/>
      <c r="F4" s="173"/>
      <c r="G4" s="173"/>
      <c r="H4" s="173"/>
      <c r="I4" s="173"/>
      <c r="J4" s="173"/>
      <c r="K4" s="173"/>
      <c r="L4" s="173"/>
      <c r="M4" s="177"/>
    </row>
    <row r="5" spans="1:13" ht="16.899999999999999" customHeight="1">
      <c r="A5" s="172">
        <v>2024</v>
      </c>
      <c r="B5" s="173"/>
      <c r="C5" s="173"/>
      <c r="D5" s="173"/>
      <c r="E5" s="173"/>
      <c r="F5" s="173"/>
      <c r="G5" s="173"/>
      <c r="H5" s="173"/>
      <c r="I5" s="173"/>
      <c r="J5" s="173"/>
      <c r="K5" s="173"/>
      <c r="L5" s="173"/>
      <c r="M5" s="177"/>
    </row>
    <row r="6" spans="1:13" ht="14.25" customHeight="1">
      <c r="A6" s="180"/>
      <c r="B6" s="181"/>
      <c r="C6" s="181"/>
      <c r="D6" s="181"/>
      <c r="E6" s="181"/>
      <c r="F6" s="181"/>
      <c r="G6" s="181"/>
      <c r="H6" s="181"/>
      <c r="I6" s="181"/>
      <c r="J6" s="181"/>
      <c r="K6" s="181"/>
      <c r="L6" s="181"/>
      <c r="M6" s="182"/>
    </row>
    <row r="7" spans="1:13" ht="14.25" customHeight="1">
      <c r="A7" s="160" t="s">
        <v>19</v>
      </c>
      <c r="B7" s="161"/>
      <c r="C7" s="161"/>
      <c r="D7" s="161"/>
      <c r="E7" s="161"/>
      <c r="F7" s="161"/>
      <c r="G7" s="161"/>
      <c r="H7" s="161"/>
      <c r="I7" s="161"/>
      <c r="J7" s="161"/>
      <c r="K7" s="161"/>
      <c r="L7" s="161"/>
      <c r="M7" s="162"/>
    </row>
    <row r="8" spans="1:13" ht="14.25" customHeight="1" thickBot="1">
      <c r="A8" s="193"/>
      <c r="B8" s="158"/>
      <c r="C8" s="158"/>
      <c r="D8" s="158"/>
      <c r="E8" s="158"/>
      <c r="F8" s="158"/>
      <c r="G8" s="158"/>
      <c r="H8" s="158"/>
      <c r="I8" s="158"/>
      <c r="J8" s="158"/>
      <c r="K8" s="158"/>
      <c r="L8" s="158"/>
      <c r="M8" s="159"/>
    </row>
    <row r="9" spans="1:13" ht="47.25" customHeight="1" thickBot="1">
      <c r="A9" s="204" t="s">
        <v>507</v>
      </c>
      <c r="B9" s="205"/>
      <c r="C9" s="205"/>
      <c r="D9" s="205"/>
      <c r="E9" s="205"/>
      <c r="F9" s="205"/>
      <c r="G9" s="205"/>
      <c r="H9" s="205"/>
      <c r="I9" s="205"/>
      <c r="J9" s="205"/>
      <c r="K9" s="205"/>
      <c r="L9" s="205"/>
      <c r="M9" s="206"/>
    </row>
    <row r="10" spans="1:13" ht="14.25" hidden="1" customHeight="1">
      <c r="A10" s="40"/>
      <c r="B10" s="77"/>
      <c r="M10" s="37"/>
    </row>
    <row r="11" spans="1:13" ht="14.25" hidden="1" customHeight="1">
      <c r="A11" s="40"/>
      <c r="B11" s="8" t="s">
        <v>43</v>
      </c>
      <c r="C11" s="9" t="s">
        <v>44</v>
      </c>
      <c r="D11" s="8" t="s">
        <v>45</v>
      </c>
      <c r="E11" s="155" t="s">
        <v>46</v>
      </c>
      <c r="F11" s="9" t="s">
        <v>47</v>
      </c>
      <c r="G11" s="9" t="s">
        <v>48</v>
      </c>
      <c r="H11" s="9" t="s">
        <v>514</v>
      </c>
      <c r="I11" s="9" t="s">
        <v>518</v>
      </c>
      <c r="J11" s="9" t="s">
        <v>68</v>
      </c>
      <c r="K11" s="9" t="s">
        <v>520</v>
      </c>
      <c r="M11" s="37"/>
    </row>
    <row r="12" spans="1:13" ht="14.25" hidden="1" customHeight="1">
      <c r="A12" s="40"/>
      <c r="B12" s="141" t="s">
        <v>231</v>
      </c>
      <c r="C12" s="130" t="s">
        <v>227</v>
      </c>
      <c r="D12" s="131" t="s">
        <v>184</v>
      </c>
      <c r="E12" s="156">
        <v>601</v>
      </c>
      <c r="F12" s="133" t="s">
        <v>19</v>
      </c>
      <c r="G12" s="133" t="s">
        <v>40</v>
      </c>
      <c r="H12" s="133" t="s">
        <v>56</v>
      </c>
      <c r="I12" s="136">
        <v>0.25</v>
      </c>
      <c r="J12" s="136">
        <v>0.33333333333333331</v>
      </c>
      <c r="K12" s="134">
        <v>8.3333333333333329E-2</v>
      </c>
      <c r="M12" s="37"/>
    </row>
    <row r="13" spans="1:13" ht="14.25" hidden="1" customHeight="1">
      <c r="A13" s="40"/>
      <c r="B13" s="141" t="s">
        <v>475</v>
      </c>
      <c r="C13" s="130" t="s">
        <v>228</v>
      </c>
      <c r="D13" s="131" t="s">
        <v>184</v>
      </c>
      <c r="E13" s="156">
        <v>603</v>
      </c>
      <c r="F13" s="133" t="s">
        <v>19</v>
      </c>
      <c r="G13" s="133" t="s">
        <v>40</v>
      </c>
      <c r="H13" s="133" t="s">
        <v>56</v>
      </c>
      <c r="I13" s="136">
        <v>0.25</v>
      </c>
      <c r="J13" s="136">
        <v>0.33333333333333331</v>
      </c>
      <c r="K13" s="134">
        <v>8.3333333333333329E-2</v>
      </c>
      <c r="M13" s="37"/>
    </row>
    <row r="14" spans="1:13" ht="14.25" hidden="1" customHeight="1">
      <c r="A14" s="40"/>
      <c r="B14" s="141" t="s">
        <v>477</v>
      </c>
      <c r="C14" s="130" t="s">
        <v>229</v>
      </c>
      <c r="D14" s="131"/>
      <c r="E14" s="156">
        <v>605</v>
      </c>
      <c r="F14" s="133" t="s">
        <v>19</v>
      </c>
      <c r="G14" s="133" t="s">
        <v>40</v>
      </c>
      <c r="H14" s="133" t="s">
        <v>56</v>
      </c>
      <c r="I14" s="134" t="s">
        <v>259</v>
      </c>
      <c r="J14" s="136">
        <v>0.33333333333333331</v>
      </c>
      <c r="K14" s="134" t="e">
        <v>#VALUE!</v>
      </c>
      <c r="M14" s="37"/>
    </row>
    <row r="15" spans="1:13" ht="14.25" hidden="1" customHeight="1">
      <c r="A15" s="40"/>
      <c r="B15" s="141" t="s">
        <v>233</v>
      </c>
      <c r="C15" s="130" t="s">
        <v>230</v>
      </c>
      <c r="D15" s="131"/>
      <c r="E15" s="156">
        <v>607</v>
      </c>
      <c r="F15" s="133" t="s">
        <v>19</v>
      </c>
      <c r="G15" s="133" t="s">
        <v>40</v>
      </c>
      <c r="H15" s="133" t="s">
        <v>56</v>
      </c>
      <c r="I15" s="134" t="s">
        <v>259</v>
      </c>
      <c r="J15" s="136">
        <v>0.33333333333333331</v>
      </c>
      <c r="K15" s="134" t="e">
        <v>#VALUE!</v>
      </c>
      <c r="M15" s="37"/>
    </row>
    <row r="16" spans="1:13" ht="14.25" hidden="1" customHeight="1">
      <c r="A16" s="40"/>
      <c r="B16" s="141" t="s">
        <v>240</v>
      </c>
      <c r="C16" s="130" t="s">
        <v>232</v>
      </c>
      <c r="D16" s="131" t="s">
        <v>184</v>
      </c>
      <c r="E16" s="156">
        <v>609</v>
      </c>
      <c r="F16" s="133" t="s">
        <v>19</v>
      </c>
      <c r="G16" s="133" t="s">
        <v>40</v>
      </c>
      <c r="H16" s="133" t="s">
        <v>56</v>
      </c>
      <c r="I16" s="134">
        <v>0.5</v>
      </c>
      <c r="J16" s="136">
        <v>0.33333333333333331</v>
      </c>
      <c r="K16" s="134">
        <v>0.16666666666666666</v>
      </c>
      <c r="M16" s="37"/>
    </row>
    <row r="17" spans="1:13" ht="14.25" hidden="1" customHeight="1">
      <c r="A17" s="40"/>
      <c r="B17" s="141" t="s">
        <v>483</v>
      </c>
      <c r="C17" s="130" t="s">
        <v>476</v>
      </c>
      <c r="D17" s="153" t="s">
        <v>184</v>
      </c>
      <c r="E17" s="156">
        <v>611</v>
      </c>
      <c r="F17" s="133" t="s">
        <v>19</v>
      </c>
      <c r="G17" s="133" t="s">
        <v>40</v>
      </c>
      <c r="H17" s="133" t="s">
        <v>56</v>
      </c>
      <c r="I17" s="134">
        <f>50%/9</f>
        <v>5.5555555555555552E-2</v>
      </c>
      <c r="J17" s="136">
        <v>0.33333333333333331</v>
      </c>
      <c r="K17" s="134">
        <v>1.8518518518518517E-2</v>
      </c>
      <c r="M17" s="37"/>
    </row>
    <row r="18" spans="1:13" ht="14.25" hidden="1" customHeight="1">
      <c r="A18" s="40"/>
      <c r="B18" s="141" t="s">
        <v>242</v>
      </c>
      <c r="C18" s="130" t="s">
        <v>478</v>
      </c>
      <c r="D18" s="153"/>
      <c r="E18" s="156">
        <v>613</v>
      </c>
      <c r="F18" s="133" t="s">
        <v>19</v>
      </c>
      <c r="G18" s="133" t="s">
        <v>40</v>
      </c>
      <c r="H18" s="133" t="s">
        <v>56</v>
      </c>
      <c r="I18" s="134" t="s">
        <v>259</v>
      </c>
      <c r="J18" s="136">
        <v>0.33333333333333331</v>
      </c>
      <c r="K18" s="134" t="e">
        <v>#VALUE!</v>
      </c>
      <c r="M18" s="37"/>
    </row>
    <row r="19" spans="1:13" ht="14.25" hidden="1" customHeight="1">
      <c r="A19" s="40"/>
      <c r="B19" s="141" t="s">
        <v>244</v>
      </c>
      <c r="C19" s="130" t="s">
        <v>234</v>
      </c>
      <c r="D19" s="153" t="s">
        <v>184</v>
      </c>
      <c r="E19" s="156">
        <v>615</v>
      </c>
      <c r="F19" s="133" t="s">
        <v>19</v>
      </c>
      <c r="G19" s="133" t="s">
        <v>40</v>
      </c>
      <c r="H19" s="133" t="s">
        <v>56</v>
      </c>
      <c r="I19" s="134">
        <f>50%/9</f>
        <v>5.5555555555555552E-2</v>
      </c>
      <c r="J19" s="136">
        <v>0.33333333333333331</v>
      </c>
      <c r="K19" s="134">
        <v>1.8518518518518517E-2</v>
      </c>
      <c r="M19" s="37"/>
    </row>
    <row r="20" spans="1:13" ht="14.25" hidden="1" customHeight="1">
      <c r="A20" s="40"/>
      <c r="B20" s="141" t="s">
        <v>246</v>
      </c>
      <c r="C20" s="130" t="s">
        <v>235</v>
      </c>
      <c r="D20" s="153" t="s">
        <v>184</v>
      </c>
      <c r="E20" s="156">
        <v>617</v>
      </c>
      <c r="F20" s="133" t="s">
        <v>19</v>
      </c>
      <c r="G20" s="133" t="s">
        <v>40</v>
      </c>
      <c r="H20" s="133" t="s">
        <v>56</v>
      </c>
      <c r="I20" s="134">
        <f>50%/9</f>
        <v>5.5555555555555552E-2</v>
      </c>
      <c r="J20" s="136">
        <v>0.33333333333333331</v>
      </c>
      <c r="K20" s="134">
        <v>1.8518518518518517E-2</v>
      </c>
      <c r="M20" s="37"/>
    </row>
    <row r="21" spans="1:13" ht="14.25" hidden="1" customHeight="1">
      <c r="A21" s="40"/>
      <c r="B21" s="141" t="s">
        <v>485</v>
      </c>
      <c r="C21" s="130" t="s">
        <v>479</v>
      </c>
      <c r="D21" s="153" t="s">
        <v>184</v>
      </c>
      <c r="E21" s="156">
        <v>619</v>
      </c>
      <c r="F21" s="133" t="s">
        <v>19</v>
      </c>
      <c r="G21" s="133" t="s">
        <v>40</v>
      </c>
      <c r="H21" s="133" t="s">
        <v>56</v>
      </c>
      <c r="I21" s="134">
        <f t="shared" ref="I21:I26" si="0">50%/9</f>
        <v>5.5555555555555552E-2</v>
      </c>
      <c r="J21" s="136">
        <v>0.33333333333333331</v>
      </c>
      <c r="K21" s="134">
        <v>1.8518518518518517E-2</v>
      </c>
      <c r="M21" s="37"/>
    </row>
    <row r="22" spans="1:13" ht="14.25" hidden="1" customHeight="1">
      <c r="A22" s="40"/>
      <c r="B22" s="141" t="s">
        <v>487</v>
      </c>
      <c r="C22" s="130" t="s">
        <v>480</v>
      </c>
      <c r="D22" s="153" t="s">
        <v>184</v>
      </c>
      <c r="E22" s="156">
        <v>621</v>
      </c>
      <c r="F22" s="133" t="s">
        <v>19</v>
      </c>
      <c r="G22" s="133" t="s">
        <v>40</v>
      </c>
      <c r="H22" s="133" t="s">
        <v>56</v>
      </c>
      <c r="I22" s="134">
        <f t="shared" si="0"/>
        <v>5.5555555555555552E-2</v>
      </c>
      <c r="J22" s="136">
        <v>0.33333333333333331</v>
      </c>
      <c r="K22" s="134">
        <v>1.8518518518518517E-2</v>
      </c>
      <c r="M22" s="37"/>
    </row>
    <row r="23" spans="1:13" ht="14.25" hidden="1" customHeight="1">
      <c r="A23" s="40"/>
      <c r="B23" s="141" t="s">
        <v>564</v>
      </c>
      <c r="C23" s="130" t="s">
        <v>236</v>
      </c>
      <c r="D23" s="153" t="s">
        <v>184</v>
      </c>
      <c r="E23" s="156">
        <v>623</v>
      </c>
      <c r="F23" s="133" t="s">
        <v>19</v>
      </c>
      <c r="G23" s="133" t="s">
        <v>40</v>
      </c>
      <c r="H23" s="133" t="s">
        <v>56</v>
      </c>
      <c r="I23" s="134">
        <f t="shared" si="0"/>
        <v>5.5555555555555552E-2</v>
      </c>
      <c r="J23" s="136">
        <v>0.33333333333333331</v>
      </c>
      <c r="K23" s="134">
        <v>1.8518518518518517E-2</v>
      </c>
      <c r="M23" s="37"/>
    </row>
    <row r="24" spans="1:13" ht="14.25" hidden="1" customHeight="1">
      <c r="A24" s="40"/>
      <c r="B24" s="141" t="s">
        <v>565</v>
      </c>
      <c r="C24" s="130" t="s">
        <v>237</v>
      </c>
      <c r="D24" s="153" t="s">
        <v>184</v>
      </c>
      <c r="E24" s="156">
        <v>625</v>
      </c>
      <c r="F24" s="133" t="s">
        <v>19</v>
      </c>
      <c r="G24" s="133" t="s">
        <v>40</v>
      </c>
      <c r="H24" s="133" t="s">
        <v>56</v>
      </c>
      <c r="I24" s="134">
        <f t="shared" si="0"/>
        <v>5.5555555555555552E-2</v>
      </c>
      <c r="J24" s="136">
        <v>0.33333333333333331</v>
      </c>
      <c r="K24" s="134">
        <v>1.8518518518518517E-2</v>
      </c>
      <c r="M24" s="37"/>
    </row>
    <row r="25" spans="1:13" ht="14.25" hidden="1" customHeight="1">
      <c r="A25" s="40"/>
      <c r="B25" s="141" t="s">
        <v>566</v>
      </c>
      <c r="C25" s="130" t="s">
        <v>238</v>
      </c>
      <c r="D25" s="153" t="s">
        <v>184</v>
      </c>
      <c r="E25" s="156">
        <v>627</v>
      </c>
      <c r="F25" s="133" t="s">
        <v>19</v>
      </c>
      <c r="G25" s="133" t="s">
        <v>40</v>
      </c>
      <c r="H25" s="133" t="s">
        <v>56</v>
      </c>
      <c r="I25" s="134">
        <f t="shared" si="0"/>
        <v>5.5555555555555552E-2</v>
      </c>
      <c r="J25" s="136">
        <v>0.33333333333333331</v>
      </c>
      <c r="K25" s="134">
        <v>1.8518518518518517E-2</v>
      </c>
      <c r="M25" s="37"/>
    </row>
    <row r="26" spans="1:13" ht="14.25" hidden="1" customHeight="1">
      <c r="A26" s="40"/>
      <c r="B26" s="141" t="s">
        <v>567</v>
      </c>
      <c r="C26" s="130" t="s">
        <v>239</v>
      </c>
      <c r="D26" s="153" t="s">
        <v>184</v>
      </c>
      <c r="E26" s="156">
        <v>629</v>
      </c>
      <c r="F26" s="133" t="s">
        <v>19</v>
      </c>
      <c r="G26" s="133" t="s">
        <v>40</v>
      </c>
      <c r="H26" s="133" t="s">
        <v>56</v>
      </c>
      <c r="I26" s="134">
        <f t="shared" si="0"/>
        <v>5.5555555555555552E-2</v>
      </c>
      <c r="J26" s="136">
        <v>0.33333333333333331</v>
      </c>
      <c r="K26" s="134">
        <v>1.8518518518518517E-2</v>
      </c>
      <c r="M26" s="37"/>
    </row>
    <row r="27" spans="1:13" ht="14.25" hidden="1" customHeight="1">
      <c r="A27" s="40"/>
      <c r="B27" s="141" t="s">
        <v>568</v>
      </c>
      <c r="C27" s="130" t="s">
        <v>481</v>
      </c>
      <c r="D27" s="131"/>
      <c r="E27" s="156">
        <v>630</v>
      </c>
      <c r="F27" s="133" t="s">
        <v>19</v>
      </c>
      <c r="G27" s="133" t="s">
        <v>40</v>
      </c>
      <c r="H27" s="133" t="s">
        <v>56</v>
      </c>
      <c r="I27" s="134" t="s">
        <v>259</v>
      </c>
      <c r="J27" s="136">
        <v>0.33333333333333331</v>
      </c>
      <c r="K27" s="134" t="e">
        <v>#VALUE!</v>
      </c>
      <c r="M27" s="37"/>
    </row>
    <row r="28" spans="1:13" ht="14.25" hidden="1" customHeight="1">
      <c r="A28" s="40"/>
      <c r="B28" s="141" t="s">
        <v>569</v>
      </c>
      <c r="C28" s="130" t="s">
        <v>482</v>
      </c>
      <c r="D28" s="131"/>
      <c r="E28" s="156">
        <v>632</v>
      </c>
      <c r="F28" s="133" t="s">
        <v>19</v>
      </c>
      <c r="G28" s="133" t="s">
        <v>40</v>
      </c>
      <c r="H28" s="133" t="s">
        <v>56</v>
      </c>
      <c r="I28" s="134" t="s">
        <v>259</v>
      </c>
      <c r="J28" s="136">
        <v>0.33333333333333331</v>
      </c>
      <c r="K28" s="134" t="e">
        <v>#VALUE!</v>
      </c>
      <c r="M28" s="37"/>
    </row>
    <row r="29" spans="1:13" ht="14.25" hidden="1" customHeight="1">
      <c r="A29" s="40"/>
      <c r="B29" s="141" t="s">
        <v>248</v>
      </c>
      <c r="C29" s="130" t="s">
        <v>241</v>
      </c>
      <c r="D29" s="153" t="s">
        <v>184</v>
      </c>
      <c r="E29" s="156">
        <v>633</v>
      </c>
      <c r="F29" s="133" t="s">
        <v>19</v>
      </c>
      <c r="G29" s="133" t="s">
        <v>40</v>
      </c>
      <c r="H29" s="133" t="s">
        <v>56</v>
      </c>
      <c r="I29" s="134">
        <v>0.2</v>
      </c>
      <c r="J29" s="136">
        <v>0.33333333333333331</v>
      </c>
      <c r="K29" s="134">
        <v>6.6666666666666666E-2</v>
      </c>
      <c r="M29" s="37"/>
    </row>
    <row r="30" spans="1:13" ht="14.25" hidden="1" customHeight="1">
      <c r="A30" s="40"/>
      <c r="B30" s="141" t="s">
        <v>250</v>
      </c>
      <c r="C30" s="130" t="s">
        <v>484</v>
      </c>
      <c r="D30" s="153" t="s">
        <v>184</v>
      </c>
      <c r="E30" s="156">
        <v>634</v>
      </c>
      <c r="F30" s="133" t="s">
        <v>19</v>
      </c>
      <c r="G30" s="133" t="s">
        <v>40</v>
      </c>
      <c r="H30" s="133" t="s">
        <v>56</v>
      </c>
      <c r="I30" s="134">
        <v>0.2</v>
      </c>
      <c r="J30" s="136">
        <v>0.33333333333333331</v>
      </c>
      <c r="K30" s="134">
        <v>6.6666666666666666E-2</v>
      </c>
      <c r="M30" s="37"/>
    </row>
    <row r="31" spans="1:13" ht="14.25" hidden="1" customHeight="1">
      <c r="A31" s="40"/>
      <c r="B31" s="141" t="s">
        <v>252</v>
      </c>
      <c r="C31" s="130" t="s">
        <v>243</v>
      </c>
      <c r="D31" s="153" t="s">
        <v>184</v>
      </c>
      <c r="E31" s="156">
        <v>635</v>
      </c>
      <c r="F31" s="133" t="s">
        <v>19</v>
      </c>
      <c r="G31" s="133" t="s">
        <v>40</v>
      </c>
      <c r="H31" s="133" t="s">
        <v>56</v>
      </c>
      <c r="I31" s="134">
        <v>0.2</v>
      </c>
      <c r="J31" s="136">
        <v>0.33333333333333331</v>
      </c>
      <c r="K31" s="134">
        <v>6.6666666666666666E-2</v>
      </c>
      <c r="M31" s="37"/>
    </row>
    <row r="32" spans="1:13" ht="14.25" hidden="1" customHeight="1">
      <c r="A32" s="40"/>
      <c r="B32" s="141" t="s">
        <v>570</v>
      </c>
      <c r="C32" s="130" t="s">
        <v>245</v>
      </c>
      <c r="D32" s="153" t="s">
        <v>184</v>
      </c>
      <c r="E32" s="156">
        <v>636</v>
      </c>
      <c r="F32" s="133" t="s">
        <v>19</v>
      </c>
      <c r="G32" s="133" t="s">
        <v>40</v>
      </c>
      <c r="H32" s="133" t="s">
        <v>56</v>
      </c>
      <c r="I32" s="134">
        <v>0.2</v>
      </c>
      <c r="J32" s="136">
        <v>0.33333333333333331</v>
      </c>
      <c r="K32" s="134">
        <v>6.6666666666666666E-2</v>
      </c>
      <c r="M32" s="37"/>
    </row>
    <row r="33" spans="1:13" ht="14.25" hidden="1" customHeight="1">
      <c r="A33" s="40"/>
      <c r="B33" s="141" t="s">
        <v>571</v>
      </c>
      <c r="C33" s="130" t="s">
        <v>247</v>
      </c>
      <c r="D33" s="153" t="s">
        <v>184</v>
      </c>
      <c r="E33" s="156">
        <v>637</v>
      </c>
      <c r="F33" s="133" t="s">
        <v>19</v>
      </c>
      <c r="G33" s="133" t="s">
        <v>40</v>
      </c>
      <c r="H33" s="133" t="s">
        <v>56</v>
      </c>
      <c r="I33" s="134">
        <v>0.2</v>
      </c>
      <c r="J33" s="136">
        <v>0.33333333333333331</v>
      </c>
      <c r="K33" s="134">
        <v>6.6666666666666666E-2</v>
      </c>
      <c r="M33" s="37"/>
    </row>
    <row r="34" spans="1:13" ht="14.25" hidden="1" customHeight="1">
      <c r="A34" s="40"/>
      <c r="B34" s="141" t="s">
        <v>572</v>
      </c>
      <c r="C34" s="130" t="s">
        <v>486</v>
      </c>
      <c r="D34" s="131"/>
      <c r="E34" s="156">
        <v>638</v>
      </c>
      <c r="F34" s="133" t="s">
        <v>19</v>
      </c>
      <c r="G34" s="133" t="s">
        <v>40</v>
      </c>
      <c r="H34" s="133" t="s">
        <v>56</v>
      </c>
      <c r="I34" s="134" t="s">
        <v>259</v>
      </c>
      <c r="J34" s="136">
        <v>0.33333333333333331</v>
      </c>
      <c r="K34" s="134" t="e">
        <v>#VALUE!</v>
      </c>
      <c r="M34" s="37"/>
    </row>
    <row r="35" spans="1:13" ht="14.25" hidden="1" customHeight="1">
      <c r="A35" s="40"/>
      <c r="B35" s="141" t="s">
        <v>573</v>
      </c>
      <c r="C35" s="130" t="s">
        <v>488</v>
      </c>
      <c r="D35" s="131"/>
      <c r="E35" s="156">
        <v>640</v>
      </c>
      <c r="F35" s="133" t="s">
        <v>19</v>
      </c>
      <c r="G35" s="133" t="s">
        <v>40</v>
      </c>
      <c r="H35" s="133" t="s">
        <v>56</v>
      </c>
      <c r="I35" s="134" t="s">
        <v>259</v>
      </c>
      <c r="J35" s="136">
        <v>0.33333333333333331</v>
      </c>
      <c r="K35" s="134" t="e">
        <v>#VALUE!</v>
      </c>
      <c r="M35" s="37"/>
    </row>
    <row r="36" spans="1:13" ht="14.25" hidden="1" customHeight="1">
      <c r="A36" s="40"/>
      <c r="B36" s="141" t="s">
        <v>489</v>
      </c>
      <c r="C36" s="130" t="s">
        <v>249</v>
      </c>
      <c r="D36" s="131" t="s">
        <v>184</v>
      </c>
      <c r="E36" s="156">
        <v>641</v>
      </c>
      <c r="F36" s="133" t="s">
        <v>19</v>
      </c>
      <c r="G36" s="133" t="s">
        <v>41</v>
      </c>
      <c r="H36" s="133" t="s">
        <v>56</v>
      </c>
      <c r="I36" s="136">
        <v>0.33333333333333331</v>
      </c>
      <c r="J36" s="134">
        <v>0.25</v>
      </c>
      <c r="K36" s="134">
        <v>8.3333333333333329E-2</v>
      </c>
      <c r="M36" s="37"/>
    </row>
    <row r="37" spans="1:13" ht="14.25" hidden="1" customHeight="1">
      <c r="A37" s="40"/>
      <c r="B37" s="141" t="s">
        <v>254</v>
      </c>
      <c r="C37" s="130" t="s">
        <v>251</v>
      </c>
      <c r="D37" s="131"/>
      <c r="E37" s="156">
        <v>643</v>
      </c>
      <c r="F37" s="133" t="s">
        <v>19</v>
      </c>
      <c r="G37" s="133" t="s">
        <v>41</v>
      </c>
      <c r="H37" s="133" t="s">
        <v>56</v>
      </c>
      <c r="I37" s="134" t="s">
        <v>259</v>
      </c>
      <c r="J37" s="134">
        <v>0.25</v>
      </c>
      <c r="K37" s="134" t="e">
        <v>#VALUE!</v>
      </c>
      <c r="M37" s="37"/>
    </row>
    <row r="38" spans="1:13" ht="14.25" hidden="1" customHeight="1">
      <c r="A38" s="40"/>
      <c r="B38" s="141" t="s">
        <v>256</v>
      </c>
      <c r="C38" s="130" t="s">
        <v>253</v>
      </c>
      <c r="D38" s="131" t="s">
        <v>184</v>
      </c>
      <c r="E38" s="156">
        <v>644</v>
      </c>
      <c r="F38" s="133" t="s">
        <v>19</v>
      </c>
      <c r="G38" s="133" t="s">
        <v>41</v>
      </c>
      <c r="H38" s="133" t="s">
        <v>56</v>
      </c>
      <c r="I38" s="136">
        <v>0.33333333333333331</v>
      </c>
      <c r="J38" s="134">
        <v>0.25</v>
      </c>
      <c r="K38" s="134">
        <v>8.3333333333333329E-2</v>
      </c>
      <c r="M38" s="37"/>
    </row>
    <row r="39" spans="1:13" ht="14.25" hidden="1" customHeight="1">
      <c r="A39" s="40"/>
      <c r="B39" s="141" t="s">
        <v>595</v>
      </c>
      <c r="C39" s="130" t="s">
        <v>596</v>
      </c>
      <c r="D39" s="131"/>
      <c r="E39" s="156">
        <v>645</v>
      </c>
      <c r="F39" s="133" t="s">
        <v>19</v>
      </c>
      <c r="G39" s="133" t="s">
        <v>41</v>
      </c>
      <c r="H39" s="133" t="s">
        <v>56</v>
      </c>
      <c r="I39" s="134" t="s">
        <v>259</v>
      </c>
      <c r="J39" s="134">
        <v>0.25</v>
      </c>
      <c r="K39" s="134" t="e">
        <v>#VALUE!</v>
      </c>
      <c r="M39" s="37"/>
    </row>
    <row r="40" spans="1:13" ht="14.25" hidden="1" customHeight="1">
      <c r="A40" s="40"/>
      <c r="B40" s="141" t="s">
        <v>491</v>
      </c>
      <c r="C40" s="130" t="s">
        <v>490</v>
      </c>
      <c r="D40" s="131" t="s">
        <v>184</v>
      </c>
      <c r="E40" s="156">
        <v>647</v>
      </c>
      <c r="F40" s="133" t="s">
        <v>19</v>
      </c>
      <c r="G40" s="133" t="s">
        <v>41</v>
      </c>
      <c r="H40" s="133" t="s">
        <v>56</v>
      </c>
      <c r="I40" s="134">
        <f>75%/7</f>
        <v>0.10714285714285714</v>
      </c>
      <c r="J40" s="134">
        <v>0.25</v>
      </c>
      <c r="K40" s="134">
        <v>2.6785714285714284E-2</v>
      </c>
      <c r="M40" s="37"/>
    </row>
    <row r="41" spans="1:13" ht="14.25" hidden="1" customHeight="1">
      <c r="A41" s="40"/>
      <c r="B41" s="141" t="s">
        <v>270</v>
      </c>
      <c r="C41" s="130" t="s">
        <v>255</v>
      </c>
      <c r="D41" s="131" t="s">
        <v>184</v>
      </c>
      <c r="E41" s="156">
        <v>649</v>
      </c>
      <c r="F41" s="133" t="s">
        <v>19</v>
      </c>
      <c r="G41" s="133" t="s">
        <v>41</v>
      </c>
      <c r="H41" s="133" t="s">
        <v>56</v>
      </c>
      <c r="I41" s="134">
        <f>75%/7</f>
        <v>0.10714285714285714</v>
      </c>
      <c r="J41" s="134">
        <v>0.25</v>
      </c>
      <c r="K41" s="134">
        <v>2.6785714285714284E-2</v>
      </c>
      <c r="M41" s="37"/>
    </row>
    <row r="42" spans="1:13" ht="14.25" hidden="1" customHeight="1">
      <c r="A42" s="40"/>
      <c r="B42" s="141" t="s">
        <v>574</v>
      </c>
      <c r="C42" s="130" t="s">
        <v>257</v>
      </c>
      <c r="D42" s="131"/>
      <c r="E42" s="156">
        <v>651</v>
      </c>
      <c r="F42" s="133" t="s">
        <v>19</v>
      </c>
      <c r="G42" s="133" t="s">
        <v>41</v>
      </c>
      <c r="H42" s="133" t="s">
        <v>56</v>
      </c>
      <c r="I42" s="134" t="s">
        <v>259</v>
      </c>
      <c r="J42" s="134">
        <v>0.25</v>
      </c>
      <c r="K42" s="134" t="e">
        <v>#VALUE!</v>
      </c>
      <c r="M42" s="37"/>
    </row>
    <row r="43" spans="1:13" ht="14.25" hidden="1" customHeight="1">
      <c r="A43" s="40"/>
      <c r="B43" s="141" t="s">
        <v>575</v>
      </c>
      <c r="C43" s="130" t="s">
        <v>258</v>
      </c>
      <c r="D43" s="131" t="s">
        <v>184</v>
      </c>
      <c r="E43" s="156">
        <v>653</v>
      </c>
      <c r="F43" s="133" t="s">
        <v>19</v>
      </c>
      <c r="G43" s="133" t="s">
        <v>41</v>
      </c>
      <c r="H43" s="133" t="s">
        <v>56</v>
      </c>
      <c r="I43" s="134">
        <f>75%/7</f>
        <v>0.10714285714285714</v>
      </c>
      <c r="J43" s="134">
        <v>0.25</v>
      </c>
      <c r="K43" s="134">
        <v>2.6785714285714284E-2</v>
      </c>
      <c r="M43" s="37"/>
    </row>
    <row r="44" spans="1:13" ht="14.25" hidden="1" customHeight="1">
      <c r="A44" s="40"/>
      <c r="B44" s="141" t="s">
        <v>576</v>
      </c>
      <c r="C44" s="130" t="s">
        <v>260</v>
      </c>
      <c r="D44" s="131" t="s">
        <v>184</v>
      </c>
      <c r="E44" s="156">
        <v>655</v>
      </c>
      <c r="F44" s="133" t="s">
        <v>19</v>
      </c>
      <c r="G44" s="133" t="s">
        <v>41</v>
      </c>
      <c r="H44" s="133" t="s">
        <v>56</v>
      </c>
      <c r="I44" s="134">
        <f>75%/7</f>
        <v>0.10714285714285714</v>
      </c>
      <c r="J44" s="134">
        <v>0.25</v>
      </c>
      <c r="K44" s="134">
        <v>2.6785714285714284E-2</v>
      </c>
      <c r="M44" s="37"/>
    </row>
    <row r="45" spans="1:13" ht="14.25" hidden="1" customHeight="1">
      <c r="A45" s="40"/>
      <c r="B45" s="141" t="s">
        <v>577</v>
      </c>
      <c r="C45" s="130" t="s">
        <v>261</v>
      </c>
      <c r="D45" s="131" t="s">
        <v>184</v>
      </c>
      <c r="E45" s="156">
        <v>657</v>
      </c>
      <c r="F45" s="133" t="s">
        <v>19</v>
      </c>
      <c r="G45" s="133" t="s">
        <v>41</v>
      </c>
      <c r="H45" s="133" t="s">
        <v>56</v>
      </c>
      <c r="I45" s="134">
        <f>75%/7</f>
        <v>0.10714285714285714</v>
      </c>
      <c r="J45" s="134">
        <v>0.25</v>
      </c>
      <c r="K45" s="134">
        <v>2.6785714285714284E-2</v>
      </c>
      <c r="M45" s="37"/>
    </row>
    <row r="46" spans="1:13" ht="14.25" hidden="1" customHeight="1">
      <c r="A46" s="40"/>
      <c r="B46" s="141" t="s">
        <v>578</v>
      </c>
      <c r="C46" s="130" t="s">
        <v>262</v>
      </c>
      <c r="D46" s="131"/>
      <c r="E46" s="156">
        <v>659</v>
      </c>
      <c r="F46" s="133" t="s">
        <v>19</v>
      </c>
      <c r="G46" s="133" t="s">
        <v>41</v>
      </c>
      <c r="H46" s="133" t="s">
        <v>56</v>
      </c>
      <c r="I46" s="134" t="s">
        <v>259</v>
      </c>
      <c r="J46" s="134">
        <v>0.25</v>
      </c>
      <c r="K46" s="134" t="e">
        <v>#VALUE!</v>
      </c>
      <c r="M46" s="37"/>
    </row>
    <row r="47" spans="1:13" ht="14.25" hidden="1" customHeight="1">
      <c r="A47" s="40"/>
      <c r="B47" s="141" t="s">
        <v>579</v>
      </c>
      <c r="C47" s="130" t="s">
        <v>263</v>
      </c>
      <c r="D47" s="131"/>
      <c r="E47" s="156">
        <v>661</v>
      </c>
      <c r="F47" s="133" t="s">
        <v>19</v>
      </c>
      <c r="G47" s="133" t="s">
        <v>41</v>
      </c>
      <c r="H47" s="133" t="s">
        <v>56</v>
      </c>
      <c r="I47" s="134" t="s">
        <v>259</v>
      </c>
      <c r="J47" s="134">
        <v>0.25</v>
      </c>
      <c r="K47" s="134" t="e">
        <v>#VALUE!</v>
      </c>
      <c r="M47" s="37"/>
    </row>
    <row r="48" spans="1:13" ht="14.25" hidden="1" customHeight="1">
      <c r="A48" s="40"/>
      <c r="B48" s="141" t="s">
        <v>580</v>
      </c>
      <c r="C48" s="130" t="s">
        <v>264</v>
      </c>
      <c r="D48" s="131"/>
      <c r="E48" s="156">
        <v>663</v>
      </c>
      <c r="F48" s="133" t="s">
        <v>19</v>
      </c>
      <c r="G48" s="133" t="s">
        <v>41</v>
      </c>
      <c r="H48" s="133" t="s">
        <v>56</v>
      </c>
      <c r="I48" s="134" t="s">
        <v>259</v>
      </c>
      <c r="J48" s="134">
        <v>0.25</v>
      </c>
      <c r="K48" s="134" t="e">
        <v>#VALUE!</v>
      </c>
      <c r="M48" s="37"/>
    </row>
    <row r="49" spans="1:13" ht="14.25" hidden="1" customHeight="1">
      <c r="A49" s="40"/>
      <c r="B49" s="141" t="s">
        <v>581</v>
      </c>
      <c r="C49" s="130" t="s">
        <v>265</v>
      </c>
      <c r="D49" s="131"/>
      <c r="E49" s="156">
        <v>665</v>
      </c>
      <c r="F49" s="133" t="s">
        <v>19</v>
      </c>
      <c r="G49" s="133" t="s">
        <v>41</v>
      </c>
      <c r="H49" s="133" t="s">
        <v>56</v>
      </c>
      <c r="I49" s="134" t="s">
        <v>259</v>
      </c>
      <c r="J49" s="134">
        <v>0.25</v>
      </c>
      <c r="K49" s="134" t="e">
        <v>#VALUE!</v>
      </c>
      <c r="M49" s="37"/>
    </row>
    <row r="50" spans="1:13" ht="14.25" hidden="1" customHeight="1">
      <c r="A50" s="40"/>
      <c r="B50" s="141" t="s">
        <v>582</v>
      </c>
      <c r="C50" s="130" t="s">
        <v>266</v>
      </c>
      <c r="D50" s="131" t="s">
        <v>184</v>
      </c>
      <c r="E50" s="156">
        <v>667</v>
      </c>
      <c r="F50" s="133" t="s">
        <v>19</v>
      </c>
      <c r="G50" s="133" t="s">
        <v>41</v>
      </c>
      <c r="H50" s="133" t="s">
        <v>56</v>
      </c>
      <c r="I50" s="134">
        <f>75%/7</f>
        <v>0.10714285714285714</v>
      </c>
      <c r="J50" s="134">
        <v>0.25</v>
      </c>
      <c r="K50" s="134">
        <v>2.6785714285714284E-2</v>
      </c>
      <c r="M50" s="37"/>
    </row>
    <row r="51" spans="1:13" ht="14.25" hidden="1" customHeight="1">
      <c r="A51" s="40"/>
      <c r="B51" s="141" t="s">
        <v>583</v>
      </c>
      <c r="C51" s="130" t="s">
        <v>267</v>
      </c>
      <c r="D51" s="131"/>
      <c r="E51" s="156">
        <v>669</v>
      </c>
      <c r="F51" s="133" t="s">
        <v>19</v>
      </c>
      <c r="G51" s="133" t="s">
        <v>41</v>
      </c>
      <c r="H51" s="133" t="s">
        <v>56</v>
      </c>
      <c r="I51" s="134" t="s">
        <v>259</v>
      </c>
      <c r="J51" s="134">
        <v>0.25</v>
      </c>
      <c r="K51" s="134" t="e">
        <v>#VALUE!</v>
      </c>
      <c r="M51" s="37"/>
    </row>
    <row r="52" spans="1:13" ht="14.25" hidden="1" customHeight="1">
      <c r="A52" s="40"/>
      <c r="B52" s="141" t="s">
        <v>584</v>
      </c>
      <c r="C52" s="130" t="s">
        <v>268</v>
      </c>
      <c r="D52" s="131"/>
      <c r="E52" s="156">
        <v>671</v>
      </c>
      <c r="F52" s="133" t="s">
        <v>19</v>
      </c>
      <c r="G52" s="133" t="s">
        <v>41</v>
      </c>
      <c r="H52" s="133" t="s">
        <v>56</v>
      </c>
      <c r="I52" s="134" t="s">
        <v>259</v>
      </c>
      <c r="J52" s="134">
        <v>0.25</v>
      </c>
      <c r="K52" s="134" t="e">
        <v>#VALUE!</v>
      </c>
      <c r="M52" s="37"/>
    </row>
    <row r="53" spans="1:13" ht="14.25" hidden="1" customHeight="1">
      <c r="A53" s="40"/>
      <c r="B53" s="141" t="s">
        <v>585</v>
      </c>
      <c r="C53" s="130" t="s">
        <v>269</v>
      </c>
      <c r="D53" s="131" t="s">
        <v>184</v>
      </c>
      <c r="E53" s="156">
        <v>673</v>
      </c>
      <c r="F53" s="133" t="s">
        <v>19</v>
      </c>
      <c r="G53" s="133" t="s">
        <v>41</v>
      </c>
      <c r="H53" s="133" t="s">
        <v>56</v>
      </c>
      <c r="I53" s="134">
        <f>75%/7</f>
        <v>0.10714285714285714</v>
      </c>
      <c r="J53" s="134">
        <v>0.25</v>
      </c>
      <c r="K53" s="134">
        <v>2.6785714285714284E-2</v>
      </c>
      <c r="M53" s="37"/>
    </row>
    <row r="54" spans="1:13" ht="14.25" hidden="1" customHeight="1">
      <c r="A54" s="40"/>
      <c r="B54" s="141" t="s">
        <v>586</v>
      </c>
      <c r="C54" s="130" t="s">
        <v>492</v>
      </c>
      <c r="D54" s="131"/>
      <c r="E54" s="156">
        <v>675</v>
      </c>
      <c r="F54" s="133" t="s">
        <v>19</v>
      </c>
      <c r="G54" s="133" t="s">
        <v>41</v>
      </c>
      <c r="H54" s="133" t="s">
        <v>56</v>
      </c>
      <c r="I54" s="134" t="s">
        <v>259</v>
      </c>
      <c r="J54" s="134">
        <v>0.25</v>
      </c>
      <c r="K54" s="134" t="e">
        <v>#VALUE!</v>
      </c>
      <c r="M54" s="37"/>
    </row>
    <row r="55" spans="1:13" ht="14.25" hidden="1" customHeight="1">
      <c r="A55" s="40"/>
      <c r="B55" s="141" t="s">
        <v>587</v>
      </c>
      <c r="C55" s="130" t="s">
        <v>271</v>
      </c>
      <c r="D55" s="131" t="s">
        <v>184</v>
      </c>
      <c r="E55" s="156">
        <v>676</v>
      </c>
      <c r="F55" s="133" t="s">
        <v>19</v>
      </c>
      <c r="G55" s="133" t="s">
        <v>41</v>
      </c>
      <c r="H55" s="133" t="s">
        <v>56</v>
      </c>
      <c r="I55" s="134">
        <v>0</v>
      </c>
      <c r="J55" s="134">
        <v>0.25</v>
      </c>
      <c r="K55" s="134">
        <v>0</v>
      </c>
      <c r="M55" s="37"/>
    </row>
    <row r="56" spans="1:13" ht="14.25" hidden="1" customHeight="1">
      <c r="A56" s="40"/>
      <c r="B56" s="141" t="s">
        <v>588</v>
      </c>
      <c r="C56" s="130" t="s">
        <v>272</v>
      </c>
      <c r="D56" s="131"/>
      <c r="E56" s="156">
        <v>677</v>
      </c>
      <c r="F56" s="133" t="s">
        <v>19</v>
      </c>
      <c r="G56" s="133" t="s">
        <v>41</v>
      </c>
      <c r="H56" s="133" t="s">
        <v>56</v>
      </c>
      <c r="I56" s="134" t="s">
        <v>259</v>
      </c>
      <c r="J56" s="134">
        <v>0.25</v>
      </c>
      <c r="K56" s="134" t="e">
        <v>#VALUE!</v>
      </c>
      <c r="M56" s="37"/>
    </row>
    <row r="57" spans="1:13" ht="14.25" hidden="1" customHeight="1">
      <c r="A57" s="40"/>
      <c r="B57" s="141" t="s">
        <v>589</v>
      </c>
      <c r="C57" s="130" t="s">
        <v>493</v>
      </c>
      <c r="D57" s="131"/>
      <c r="E57" s="156">
        <v>678</v>
      </c>
      <c r="F57" s="133" t="s">
        <v>19</v>
      </c>
      <c r="G57" s="133" t="s">
        <v>41</v>
      </c>
      <c r="H57" s="133" t="s">
        <v>56</v>
      </c>
      <c r="I57" s="134" t="s">
        <v>259</v>
      </c>
      <c r="J57" s="134">
        <v>0.25</v>
      </c>
      <c r="K57" s="134" t="e">
        <v>#VALUE!</v>
      </c>
      <c r="M57" s="37"/>
    </row>
    <row r="58" spans="1:13" ht="14.25" hidden="1" customHeight="1">
      <c r="A58" s="40"/>
      <c r="B58" s="141" t="s">
        <v>590</v>
      </c>
      <c r="C58" s="130" t="s">
        <v>494</v>
      </c>
      <c r="D58" s="131"/>
      <c r="E58" s="156">
        <v>679</v>
      </c>
      <c r="F58" s="133" t="s">
        <v>19</v>
      </c>
      <c r="G58" s="133" t="s">
        <v>41</v>
      </c>
      <c r="H58" s="133" t="s">
        <v>56</v>
      </c>
      <c r="I58" s="134" t="s">
        <v>259</v>
      </c>
      <c r="J58" s="134">
        <v>0.25</v>
      </c>
      <c r="K58" s="134" t="e">
        <v>#VALUE!</v>
      </c>
      <c r="M58" s="37"/>
    </row>
    <row r="59" spans="1:13" ht="14.25" hidden="1" customHeight="1">
      <c r="A59" s="40"/>
      <c r="B59" s="141" t="s">
        <v>591</v>
      </c>
      <c r="C59" s="130" t="s">
        <v>495</v>
      </c>
      <c r="D59" s="131"/>
      <c r="E59" s="156">
        <v>680</v>
      </c>
      <c r="F59" s="133" t="s">
        <v>19</v>
      </c>
      <c r="G59" s="133" t="s">
        <v>41</v>
      </c>
      <c r="H59" s="133" t="s">
        <v>56</v>
      </c>
      <c r="I59" s="134" t="s">
        <v>259</v>
      </c>
      <c r="J59" s="134">
        <v>0.25</v>
      </c>
      <c r="K59" s="134" t="e">
        <v>#VALUE!</v>
      </c>
      <c r="M59" s="37"/>
    </row>
    <row r="60" spans="1:13" ht="14.25" hidden="1" customHeight="1">
      <c r="A60" s="40"/>
      <c r="B60" s="141" t="s">
        <v>592</v>
      </c>
      <c r="C60" s="130" t="s">
        <v>496</v>
      </c>
      <c r="D60" s="131"/>
      <c r="E60" s="156">
        <v>681</v>
      </c>
      <c r="F60" s="133" t="s">
        <v>19</v>
      </c>
      <c r="G60" s="133" t="s">
        <v>41</v>
      </c>
      <c r="H60" s="133" t="s">
        <v>56</v>
      </c>
      <c r="I60" s="134" t="s">
        <v>259</v>
      </c>
      <c r="J60" s="134">
        <v>0.25</v>
      </c>
      <c r="K60" s="134" t="e">
        <v>#VALUE!</v>
      </c>
      <c r="M60" s="37"/>
    </row>
    <row r="61" spans="1:13" ht="14.25" hidden="1" customHeight="1">
      <c r="A61" s="40"/>
      <c r="B61" s="141" t="s">
        <v>593</v>
      </c>
      <c r="C61" s="130" t="s">
        <v>497</v>
      </c>
      <c r="D61" s="131"/>
      <c r="E61" s="156">
        <v>682</v>
      </c>
      <c r="F61" s="133" t="s">
        <v>19</v>
      </c>
      <c r="G61" s="133" t="s">
        <v>41</v>
      </c>
      <c r="H61" s="133" t="s">
        <v>56</v>
      </c>
      <c r="I61" s="134" t="s">
        <v>259</v>
      </c>
      <c r="J61" s="134">
        <v>0.25</v>
      </c>
      <c r="K61" s="134" t="e">
        <v>#VALUE!</v>
      </c>
      <c r="M61" s="37"/>
    </row>
    <row r="62" spans="1:13" ht="14.25" hidden="1" customHeight="1">
      <c r="A62" s="40"/>
      <c r="B62" s="126" t="str">
        <f>B55</f>
        <v>41.2</v>
      </c>
      <c r="C62" s="127" t="s">
        <v>594</v>
      </c>
      <c r="D62" s="154"/>
      <c r="E62" s="156"/>
      <c r="F62" s="120" t="s">
        <v>19</v>
      </c>
      <c r="G62" s="120" t="s">
        <v>41</v>
      </c>
      <c r="H62" s="120" t="s">
        <v>56</v>
      </c>
      <c r="I62" s="121">
        <f>I55</f>
        <v>0</v>
      </c>
      <c r="J62" s="121">
        <v>0.25</v>
      </c>
      <c r="K62" s="121">
        <f>J62*I62</f>
        <v>0</v>
      </c>
      <c r="M62" s="37"/>
    </row>
    <row r="63" spans="1:13" ht="14.25" customHeight="1">
      <c r="A63" s="40"/>
      <c r="B63" s="6" t="s">
        <v>498</v>
      </c>
      <c r="C63" s="11"/>
      <c r="D63" s="70"/>
      <c r="E63" s="13"/>
      <c r="F63" s="12"/>
      <c r="G63" s="12"/>
      <c r="H63" s="12"/>
      <c r="I63" s="14"/>
      <c r="J63" s="14"/>
      <c r="K63" s="14"/>
      <c r="M63" s="37"/>
    </row>
    <row r="64" spans="1:13" ht="14.25" customHeight="1" thickBot="1">
      <c r="A64" s="40"/>
      <c r="B64" s="77"/>
      <c r="M64" s="37"/>
    </row>
    <row r="65" spans="1:13" ht="47.25" customHeight="1" thickBot="1">
      <c r="A65" s="40"/>
      <c r="B65" s="77"/>
      <c r="C65" s="15" t="s">
        <v>537</v>
      </c>
      <c r="D65" s="16" t="s">
        <v>512</v>
      </c>
      <c r="E65" s="16" t="s">
        <v>68</v>
      </c>
      <c r="F65" s="18" t="s">
        <v>538</v>
      </c>
      <c r="M65" s="37"/>
    </row>
    <row r="66" spans="1:13" ht="26.25" customHeight="1">
      <c r="A66" s="40"/>
      <c r="B66" s="34"/>
      <c r="C66" s="28" t="s">
        <v>273</v>
      </c>
      <c r="D66" s="29">
        <f>SUM(I12:I15)</f>
        <v>0.5</v>
      </c>
      <c r="E66" s="29">
        <f t="shared" ref="E66:E68" si="1">1/3</f>
        <v>0.33333333333333331</v>
      </c>
      <c r="F66" s="30">
        <f t="shared" ref="F66:F68" si="2">E66*D66</f>
        <v>0.16666666666666666</v>
      </c>
      <c r="M66" s="37"/>
    </row>
    <row r="67" spans="1:13" ht="26.25" customHeight="1">
      <c r="A67" s="40"/>
      <c r="B67" s="34"/>
      <c r="C67" s="28" t="s">
        <v>274</v>
      </c>
      <c r="D67" s="29">
        <f>SUM(I16:I28)</f>
        <v>1.0000000000000002</v>
      </c>
      <c r="E67" s="29">
        <f t="shared" si="1"/>
        <v>0.33333333333333331</v>
      </c>
      <c r="F67" s="30">
        <f t="shared" si="2"/>
        <v>0.33333333333333337</v>
      </c>
      <c r="M67" s="37"/>
    </row>
    <row r="68" spans="1:13" ht="26.25" customHeight="1" thickBot="1">
      <c r="A68" s="40"/>
      <c r="B68" s="34"/>
      <c r="C68" s="28" t="s">
        <v>539</v>
      </c>
      <c r="D68" s="29">
        <f>SUM(I29:I35)</f>
        <v>1</v>
      </c>
      <c r="E68" s="29">
        <f t="shared" si="1"/>
        <v>0.33333333333333331</v>
      </c>
      <c r="F68" s="30">
        <f t="shared" si="2"/>
        <v>0.33333333333333331</v>
      </c>
      <c r="M68" s="37"/>
    </row>
    <row r="69" spans="1:13" ht="26.25" customHeight="1" thickBot="1">
      <c r="A69" s="40"/>
      <c r="B69" s="77"/>
      <c r="C69" s="207" t="s">
        <v>73</v>
      </c>
      <c r="D69" s="208"/>
      <c r="E69" s="209"/>
      <c r="F69" s="25">
        <f>SUM(F66:F68)</f>
        <v>0.83333333333333326</v>
      </c>
      <c r="M69" s="37"/>
    </row>
    <row r="70" spans="1:13" ht="17.25" customHeight="1">
      <c r="A70" s="40"/>
      <c r="B70" s="77"/>
      <c r="C70" s="34"/>
      <c r="D70" s="34"/>
      <c r="E70" s="34"/>
      <c r="F70" s="34"/>
      <c r="M70" s="37"/>
    </row>
    <row r="71" spans="1:13" ht="19.5" customHeight="1">
      <c r="A71" s="40"/>
      <c r="B71" s="77"/>
      <c r="C71" s="34"/>
      <c r="D71" s="34"/>
      <c r="E71" s="34"/>
      <c r="F71" s="34"/>
      <c r="M71" s="37"/>
    </row>
    <row r="72" spans="1:13" ht="6" customHeight="1">
      <c r="A72" s="40"/>
      <c r="B72" s="77"/>
      <c r="C72" s="34"/>
      <c r="D72" s="34"/>
      <c r="E72" s="34"/>
      <c r="F72" s="34"/>
      <c r="M72" s="37"/>
    </row>
    <row r="73" spans="1:13" ht="14.25" customHeight="1" thickBot="1">
      <c r="A73" s="40"/>
      <c r="B73" s="77"/>
      <c r="M73" s="37"/>
    </row>
    <row r="74" spans="1:13" ht="43.5" customHeight="1" thickBot="1">
      <c r="A74" s="40"/>
      <c r="B74" s="77"/>
      <c r="C74" s="27" t="s">
        <v>275</v>
      </c>
      <c r="D74" s="72" t="s">
        <v>512</v>
      </c>
      <c r="E74" s="72" t="s">
        <v>68</v>
      </c>
      <c r="F74" s="73" t="s">
        <v>519</v>
      </c>
      <c r="M74" s="37"/>
    </row>
    <row r="75" spans="1:13" ht="30">
      <c r="A75" s="40"/>
      <c r="B75" s="34"/>
      <c r="C75" s="28" t="s">
        <v>276</v>
      </c>
      <c r="D75" s="29">
        <f>SUM(I36:I39)</f>
        <v>0.66666666666666663</v>
      </c>
      <c r="E75" s="29">
        <f t="shared" ref="E75:E78" si="3">1/4</f>
        <v>0.25</v>
      </c>
      <c r="F75" s="30">
        <f>E75*D75</f>
        <v>0.16666666666666666</v>
      </c>
      <c r="M75" s="37"/>
    </row>
    <row r="76" spans="1:13" ht="30">
      <c r="A76" s="40"/>
      <c r="B76" s="34"/>
      <c r="C76" s="28" t="s">
        <v>277</v>
      </c>
      <c r="D76" s="29">
        <f>SUM(I40:I53)</f>
        <v>0.74999999999999989</v>
      </c>
      <c r="E76" s="29">
        <f>1/4</f>
        <v>0.25</v>
      </c>
      <c r="F76" s="30">
        <f>E76*D76</f>
        <v>0.18749999999999997</v>
      </c>
      <c r="M76" s="37"/>
    </row>
    <row r="77" spans="1:13" ht="30">
      <c r="A77" s="40"/>
      <c r="B77" s="34"/>
      <c r="C77" s="28" t="s">
        <v>278</v>
      </c>
      <c r="D77" s="29">
        <f>SUM(I54:I55)</f>
        <v>0</v>
      </c>
      <c r="E77" s="29">
        <f t="shared" si="3"/>
        <v>0.25</v>
      </c>
      <c r="F77" s="30">
        <f t="shared" ref="F77:F78" si="4">E77*D77</f>
        <v>0</v>
      </c>
      <c r="M77" s="37"/>
    </row>
    <row r="78" spans="1:13" ht="48.75" customHeight="1" thickBot="1">
      <c r="A78" s="40"/>
      <c r="B78" s="34"/>
      <c r="C78" s="74" t="s">
        <v>540</v>
      </c>
      <c r="D78" s="75">
        <f>SUM(I56:I62)</f>
        <v>0</v>
      </c>
      <c r="E78" s="29">
        <f t="shared" si="3"/>
        <v>0.25</v>
      </c>
      <c r="F78" s="30">
        <f t="shared" si="4"/>
        <v>0</v>
      </c>
      <c r="M78" s="37"/>
    </row>
    <row r="79" spans="1:13" ht="27.75" customHeight="1" thickBot="1">
      <c r="A79" s="40"/>
      <c r="B79" s="77"/>
      <c r="C79" s="201" t="s">
        <v>73</v>
      </c>
      <c r="D79" s="208"/>
      <c r="E79" s="209"/>
      <c r="F79" s="31">
        <f>SUM(F75:F78)</f>
        <v>0.35416666666666663</v>
      </c>
      <c r="M79" s="37"/>
    </row>
    <row r="80" spans="1:13" ht="14.25" customHeight="1">
      <c r="A80" s="40"/>
      <c r="B80" s="77"/>
      <c r="M80" s="37"/>
    </row>
    <row r="81" spans="1:13" ht="15.75" thickBot="1">
      <c r="A81" s="40"/>
      <c r="B81" s="77"/>
      <c r="M81" s="37"/>
    </row>
    <row r="82" spans="1:13" ht="27.75" customHeight="1" thickBot="1">
      <c r="A82" s="40"/>
      <c r="B82" s="77"/>
      <c r="C82" s="198" t="s">
        <v>78</v>
      </c>
      <c r="D82" s="208"/>
      <c r="E82" s="209"/>
      <c r="F82" s="76">
        <f>(F69*50%)+(F79*50%)</f>
        <v>0.59375</v>
      </c>
      <c r="M82" s="37"/>
    </row>
    <row r="83" spans="1:13" ht="14.25" customHeight="1">
      <c r="A83" s="40"/>
      <c r="B83" s="77"/>
      <c r="M83" s="37"/>
    </row>
    <row r="84" spans="1:13" ht="14.25" customHeight="1">
      <c r="A84" s="40"/>
      <c r="B84" s="77"/>
      <c r="M84" s="37"/>
    </row>
    <row r="85" spans="1:13" ht="14.25" customHeight="1">
      <c r="A85" s="40"/>
      <c r="B85" s="77"/>
      <c r="M85" s="37"/>
    </row>
    <row r="86" spans="1:13" ht="14.25" customHeight="1">
      <c r="A86" s="40"/>
      <c r="B86" s="77"/>
      <c r="M86" s="37"/>
    </row>
    <row r="87" spans="1:13" ht="14.25" customHeight="1">
      <c r="A87" s="40"/>
      <c r="B87" s="77"/>
      <c r="M87" s="37"/>
    </row>
    <row r="88" spans="1:13" ht="14.25" customHeight="1">
      <c r="A88" s="40"/>
      <c r="B88" s="77"/>
      <c r="M88" s="37"/>
    </row>
    <row r="89" spans="1:13" ht="14.25" customHeight="1">
      <c r="A89" s="40"/>
      <c r="B89" s="77"/>
      <c r="M89" s="37"/>
    </row>
    <row r="90" spans="1:13" ht="14.45" customHeight="1">
      <c r="A90" s="40"/>
      <c r="B90" s="77"/>
      <c r="C90" s="96" t="s">
        <v>524</v>
      </c>
      <c r="D90" s="97"/>
      <c r="E90" s="97"/>
      <c r="F90" s="97"/>
      <c r="G90" s="97"/>
      <c r="H90" s="97"/>
      <c r="I90" s="97"/>
      <c r="J90" s="98"/>
      <c r="M90" s="37"/>
    </row>
    <row r="91" spans="1:13" ht="14.25" customHeight="1">
      <c r="A91" s="40"/>
      <c r="B91" s="77"/>
      <c r="C91" s="89" t="s">
        <v>508</v>
      </c>
      <c r="D91" s="82"/>
      <c r="E91" s="82"/>
      <c r="F91" s="82"/>
      <c r="G91" s="82"/>
      <c r="H91" s="82"/>
      <c r="I91" s="82"/>
      <c r="J91" s="88"/>
      <c r="M91" s="37"/>
    </row>
    <row r="92" spans="1:13" ht="14.25" customHeight="1">
      <c r="A92" s="40"/>
      <c r="B92" s="77"/>
      <c r="C92" s="89" t="s">
        <v>525</v>
      </c>
      <c r="D92" s="82"/>
      <c r="E92" s="82"/>
      <c r="F92" s="82"/>
      <c r="G92" s="82"/>
      <c r="H92" s="82"/>
      <c r="I92" s="82"/>
      <c r="J92" s="88"/>
      <c r="M92" s="37"/>
    </row>
    <row r="93" spans="1:13" ht="14.25" customHeight="1">
      <c r="A93" s="40"/>
      <c r="B93" s="77"/>
      <c r="C93" s="100" t="s">
        <v>511</v>
      </c>
      <c r="D93" s="91"/>
      <c r="E93" s="91"/>
      <c r="F93" s="91"/>
      <c r="G93" s="91"/>
      <c r="H93" s="91"/>
      <c r="I93" s="91"/>
      <c r="J93" s="101"/>
      <c r="M93" s="37"/>
    </row>
    <row r="94" spans="1:13" ht="14.25" customHeight="1">
      <c r="A94" s="40"/>
      <c r="B94" s="77"/>
      <c r="M94" s="37"/>
    </row>
    <row r="95" spans="1:13" ht="14.25" customHeight="1">
      <c r="A95" s="40"/>
      <c r="B95" s="77"/>
      <c r="M95" s="37"/>
    </row>
    <row r="96" spans="1:13" ht="14.25" customHeight="1">
      <c r="A96" s="40"/>
      <c r="B96" s="77"/>
      <c r="M96" s="37"/>
    </row>
    <row r="97" spans="1:13" ht="14.25" customHeight="1">
      <c r="A97" s="40"/>
      <c r="B97" s="77"/>
      <c r="M97" s="37"/>
    </row>
    <row r="98" spans="1:13" ht="14.25" customHeight="1" thickBot="1">
      <c r="A98" s="42"/>
      <c r="B98" s="78"/>
      <c r="C98" s="43"/>
      <c r="D98" s="43"/>
      <c r="E98" s="43"/>
      <c r="F98" s="43"/>
      <c r="G98" s="43"/>
      <c r="H98" s="43"/>
      <c r="I98" s="43"/>
      <c r="J98" s="43"/>
      <c r="K98" s="43"/>
      <c r="L98" s="43"/>
      <c r="M98" s="44"/>
    </row>
    <row r="99" spans="1:13" ht="14.25" customHeight="1">
      <c r="B99" s="77"/>
    </row>
    <row r="100" spans="1:13" ht="14.25" customHeight="1">
      <c r="B100" s="77"/>
    </row>
    <row r="101" spans="1:13" ht="14.25" customHeight="1">
      <c r="B101" s="77"/>
    </row>
    <row r="102" spans="1:13" ht="14.25" customHeight="1">
      <c r="B102" s="77"/>
    </row>
    <row r="103" spans="1:13" ht="14.25" customHeight="1">
      <c r="B103" s="77"/>
    </row>
    <row r="104" spans="1:13" ht="14.25" customHeight="1">
      <c r="B104" s="77"/>
    </row>
    <row r="105" spans="1:13" ht="14.25" customHeight="1">
      <c r="B105" s="77"/>
    </row>
    <row r="106" spans="1:13" ht="14.25" customHeight="1">
      <c r="B106" s="77"/>
    </row>
    <row r="107" spans="1:13" ht="14.25" customHeight="1">
      <c r="B107" s="77"/>
    </row>
    <row r="108" spans="1:13" ht="14.25" customHeight="1">
      <c r="B108" s="77"/>
    </row>
    <row r="109" spans="1:13" ht="14.25" customHeight="1">
      <c r="B109" s="77"/>
    </row>
    <row r="110" spans="1:13" ht="14.25" customHeight="1">
      <c r="B110" s="77"/>
    </row>
    <row r="111" spans="1:13" ht="14.25" customHeight="1">
      <c r="B111" s="77"/>
    </row>
    <row r="112" spans="1:13" ht="14.25" customHeight="1">
      <c r="B112" s="77"/>
    </row>
    <row r="113" spans="2:2" ht="14.25" customHeight="1">
      <c r="B113" s="77"/>
    </row>
    <row r="114" spans="2:2" ht="14.25" customHeight="1">
      <c r="B114" s="77"/>
    </row>
    <row r="115" spans="2:2" ht="14.25" customHeight="1">
      <c r="B115" s="77"/>
    </row>
    <row r="116" spans="2:2" ht="14.25" customHeight="1">
      <c r="B116" s="77"/>
    </row>
    <row r="117" spans="2:2" ht="14.25" customHeight="1">
      <c r="B117" s="77"/>
    </row>
    <row r="118" spans="2:2" ht="14.25" customHeight="1">
      <c r="B118" s="77"/>
    </row>
    <row r="119" spans="2:2" ht="14.25" customHeight="1">
      <c r="B119" s="77"/>
    </row>
    <row r="120" spans="2:2" ht="14.25" customHeight="1">
      <c r="B120" s="77"/>
    </row>
    <row r="121" spans="2:2" ht="14.25" customHeight="1">
      <c r="B121" s="77"/>
    </row>
    <row r="122" spans="2:2" ht="14.25" customHeight="1">
      <c r="B122" s="77"/>
    </row>
    <row r="123" spans="2:2" ht="14.25" customHeight="1">
      <c r="B123" s="77"/>
    </row>
    <row r="124" spans="2:2" ht="14.25" customHeight="1">
      <c r="B124" s="77"/>
    </row>
    <row r="125" spans="2:2" ht="14.25" customHeight="1">
      <c r="B125" s="77"/>
    </row>
    <row r="126" spans="2:2" ht="14.25" customHeight="1">
      <c r="B126" s="77"/>
    </row>
    <row r="127" spans="2:2" ht="14.25" customHeight="1">
      <c r="B127" s="77"/>
    </row>
    <row r="128" spans="2:2" ht="14.25" customHeight="1">
      <c r="B128" s="77"/>
    </row>
    <row r="129" spans="2:2" ht="14.25" customHeight="1">
      <c r="B129" s="77"/>
    </row>
    <row r="130" spans="2:2" ht="14.25" customHeight="1">
      <c r="B130" s="77"/>
    </row>
    <row r="131" spans="2:2" ht="14.25" customHeight="1">
      <c r="B131" s="77"/>
    </row>
    <row r="132" spans="2:2" ht="14.25" customHeight="1">
      <c r="B132" s="77"/>
    </row>
    <row r="133" spans="2:2" ht="14.25" customHeight="1">
      <c r="B133" s="77"/>
    </row>
    <row r="134" spans="2:2" ht="14.25" customHeight="1">
      <c r="B134" s="77"/>
    </row>
    <row r="135" spans="2:2" ht="14.25" customHeight="1">
      <c r="B135" s="77"/>
    </row>
    <row r="136" spans="2:2" ht="14.25" customHeight="1">
      <c r="B136" s="77"/>
    </row>
    <row r="137" spans="2:2" ht="14.25" customHeight="1">
      <c r="B137" s="77"/>
    </row>
    <row r="138" spans="2:2" ht="14.25" customHeight="1">
      <c r="B138" s="77"/>
    </row>
    <row r="139" spans="2:2" ht="14.25" customHeight="1">
      <c r="B139" s="77"/>
    </row>
    <row r="140" spans="2:2" ht="14.25" customHeight="1">
      <c r="B140" s="77"/>
    </row>
    <row r="141" spans="2:2" ht="14.25" customHeight="1">
      <c r="B141" s="77"/>
    </row>
    <row r="142" spans="2:2" ht="14.25" customHeight="1">
      <c r="B142" s="77"/>
    </row>
    <row r="143" spans="2:2" ht="14.25" customHeight="1">
      <c r="B143" s="77"/>
    </row>
    <row r="144" spans="2:2" ht="14.25" customHeight="1">
      <c r="B144" s="77"/>
    </row>
    <row r="145" spans="2:2" ht="14.25" customHeight="1">
      <c r="B145" s="77"/>
    </row>
    <row r="146" spans="2:2" ht="14.25" customHeight="1">
      <c r="B146" s="77"/>
    </row>
    <row r="147" spans="2:2" ht="14.25" customHeight="1">
      <c r="B147" s="77"/>
    </row>
    <row r="148" spans="2:2" ht="14.25" customHeight="1">
      <c r="B148" s="77"/>
    </row>
    <row r="149" spans="2:2" ht="14.25" customHeight="1">
      <c r="B149" s="77"/>
    </row>
    <row r="150" spans="2:2" ht="14.25" customHeight="1">
      <c r="B150" s="77"/>
    </row>
    <row r="151" spans="2:2" ht="14.25" customHeight="1">
      <c r="B151" s="77"/>
    </row>
    <row r="152" spans="2:2" ht="14.25" customHeight="1">
      <c r="B152" s="77"/>
    </row>
    <row r="153" spans="2:2" ht="14.25" customHeight="1">
      <c r="B153" s="77"/>
    </row>
    <row r="154" spans="2:2" ht="14.25" customHeight="1">
      <c r="B154" s="77"/>
    </row>
    <row r="155" spans="2:2" ht="14.25" customHeight="1">
      <c r="B155" s="77"/>
    </row>
    <row r="156" spans="2:2" ht="14.25" customHeight="1">
      <c r="B156" s="77"/>
    </row>
    <row r="157" spans="2:2" ht="14.25" customHeight="1">
      <c r="B157" s="77"/>
    </row>
    <row r="158" spans="2:2" ht="14.25" customHeight="1">
      <c r="B158" s="77"/>
    </row>
    <row r="159" spans="2:2" ht="14.25" customHeight="1">
      <c r="B159" s="77"/>
    </row>
    <row r="160" spans="2:2" ht="14.25" customHeight="1">
      <c r="B160" s="77"/>
    </row>
    <row r="161" spans="2:2" ht="14.25" customHeight="1">
      <c r="B161" s="77"/>
    </row>
    <row r="162" spans="2:2" ht="14.25" customHeight="1">
      <c r="B162" s="77"/>
    </row>
    <row r="163" spans="2:2" ht="14.25" customHeight="1">
      <c r="B163" s="77"/>
    </row>
    <row r="164" spans="2:2" ht="14.25" customHeight="1">
      <c r="B164" s="77"/>
    </row>
    <row r="165" spans="2:2" ht="14.25" customHeight="1">
      <c r="B165" s="77"/>
    </row>
    <row r="166" spans="2:2" ht="14.25" customHeight="1">
      <c r="B166" s="77"/>
    </row>
    <row r="167" spans="2:2" ht="14.25" customHeight="1">
      <c r="B167" s="77"/>
    </row>
    <row r="168" spans="2:2" ht="14.25" customHeight="1">
      <c r="B168" s="77"/>
    </row>
    <row r="169" spans="2:2" ht="14.25" customHeight="1">
      <c r="B169" s="77"/>
    </row>
    <row r="170" spans="2:2" ht="14.25" customHeight="1">
      <c r="B170" s="77"/>
    </row>
    <row r="171" spans="2:2" ht="14.25" customHeight="1">
      <c r="B171" s="77"/>
    </row>
    <row r="172" spans="2:2" ht="14.25" customHeight="1">
      <c r="B172" s="77"/>
    </row>
    <row r="173" spans="2:2" ht="14.25" customHeight="1">
      <c r="B173" s="77"/>
    </row>
    <row r="174" spans="2:2" ht="14.25" customHeight="1">
      <c r="B174" s="77"/>
    </row>
    <row r="175" spans="2:2" ht="14.25" customHeight="1">
      <c r="B175" s="77"/>
    </row>
    <row r="176" spans="2:2" ht="14.25" customHeight="1">
      <c r="B176" s="77"/>
    </row>
    <row r="177" spans="2:2" ht="14.25" customHeight="1">
      <c r="B177" s="77"/>
    </row>
    <row r="178" spans="2:2" ht="14.25" customHeight="1">
      <c r="B178" s="77"/>
    </row>
    <row r="179" spans="2:2" ht="14.25" customHeight="1">
      <c r="B179" s="77"/>
    </row>
    <row r="180" spans="2:2" ht="14.25" customHeight="1">
      <c r="B180" s="77"/>
    </row>
    <row r="181" spans="2:2" ht="14.25" customHeight="1">
      <c r="B181" s="77"/>
    </row>
    <row r="182" spans="2:2" ht="14.25" customHeight="1">
      <c r="B182" s="77"/>
    </row>
    <row r="183" spans="2:2" ht="14.25" customHeight="1">
      <c r="B183" s="77"/>
    </row>
    <row r="184" spans="2:2" ht="14.25" customHeight="1">
      <c r="B184" s="77"/>
    </row>
    <row r="185" spans="2:2" ht="14.25" customHeight="1">
      <c r="B185" s="77"/>
    </row>
    <row r="186" spans="2:2" ht="14.25" customHeight="1">
      <c r="B186" s="77"/>
    </row>
    <row r="187" spans="2:2" ht="14.25" customHeight="1">
      <c r="B187" s="77"/>
    </row>
    <row r="188" spans="2:2" ht="14.25" customHeight="1">
      <c r="B188" s="77"/>
    </row>
    <row r="189" spans="2:2" ht="14.25" customHeight="1">
      <c r="B189" s="77"/>
    </row>
    <row r="190" spans="2:2" ht="14.25" customHeight="1">
      <c r="B190" s="77"/>
    </row>
    <row r="191" spans="2:2" ht="14.25" customHeight="1">
      <c r="B191" s="77"/>
    </row>
    <row r="192" spans="2:2" ht="14.25" customHeight="1">
      <c r="B192" s="77"/>
    </row>
    <row r="193" spans="2:2" ht="14.25" customHeight="1">
      <c r="B193" s="77"/>
    </row>
    <row r="194" spans="2:2" ht="14.25" customHeight="1">
      <c r="B194" s="77"/>
    </row>
    <row r="195" spans="2:2" ht="14.25" customHeight="1">
      <c r="B195" s="77"/>
    </row>
    <row r="196" spans="2:2" ht="14.25" customHeight="1">
      <c r="B196" s="77"/>
    </row>
    <row r="197" spans="2:2" ht="14.25" customHeight="1">
      <c r="B197" s="77"/>
    </row>
    <row r="198" spans="2:2" ht="14.25" customHeight="1">
      <c r="B198" s="77"/>
    </row>
    <row r="199" spans="2:2" ht="14.25" customHeight="1">
      <c r="B199" s="77"/>
    </row>
    <row r="200" spans="2:2" ht="14.25" customHeight="1">
      <c r="B200" s="77"/>
    </row>
    <row r="201" spans="2:2" ht="14.25" customHeight="1">
      <c r="B201" s="77"/>
    </row>
    <row r="202" spans="2:2" ht="14.25" customHeight="1">
      <c r="B202" s="77"/>
    </row>
    <row r="203" spans="2:2" ht="14.25" customHeight="1">
      <c r="B203" s="77"/>
    </row>
    <row r="204" spans="2:2" ht="14.25" customHeight="1">
      <c r="B204" s="77"/>
    </row>
    <row r="205" spans="2:2" ht="14.25" customHeight="1">
      <c r="B205" s="77"/>
    </row>
    <row r="206" spans="2:2" ht="14.25" customHeight="1">
      <c r="B206" s="77"/>
    </row>
    <row r="207" spans="2:2" ht="14.25" customHeight="1">
      <c r="B207" s="77"/>
    </row>
    <row r="208" spans="2:2" ht="14.25" customHeight="1">
      <c r="B208" s="77"/>
    </row>
    <row r="209" spans="2:2" ht="14.25" customHeight="1">
      <c r="B209" s="77"/>
    </row>
    <row r="210" spans="2:2" ht="14.25" customHeight="1">
      <c r="B210" s="77"/>
    </row>
    <row r="211" spans="2:2" ht="14.25" customHeight="1">
      <c r="B211" s="77"/>
    </row>
    <row r="212" spans="2:2" ht="14.25" customHeight="1">
      <c r="B212" s="77"/>
    </row>
    <row r="213" spans="2:2" ht="14.25" customHeight="1">
      <c r="B213" s="77"/>
    </row>
    <row r="214" spans="2:2" ht="14.25" customHeight="1">
      <c r="B214" s="77"/>
    </row>
    <row r="215" spans="2:2" ht="14.25" customHeight="1">
      <c r="B215" s="77"/>
    </row>
    <row r="216" spans="2:2" ht="14.25" customHeight="1">
      <c r="B216" s="77"/>
    </row>
    <row r="217" spans="2:2" ht="14.25" customHeight="1">
      <c r="B217" s="77"/>
    </row>
    <row r="218" spans="2:2" ht="14.25" customHeight="1">
      <c r="B218" s="77"/>
    </row>
    <row r="219" spans="2:2" ht="14.25" customHeight="1">
      <c r="B219" s="77"/>
    </row>
    <row r="220" spans="2:2" ht="14.25" customHeight="1">
      <c r="B220" s="77"/>
    </row>
    <row r="221" spans="2:2" ht="14.25" customHeight="1">
      <c r="B221" s="77"/>
    </row>
    <row r="222" spans="2:2" ht="14.25" customHeight="1">
      <c r="B222" s="77"/>
    </row>
    <row r="223" spans="2:2" ht="14.25" customHeight="1">
      <c r="B223" s="77"/>
    </row>
    <row r="224" spans="2:2" ht="14.25" customHeight="1">
      <c r="B224" s="77"/>
    </row>
    <row r="225" spans="2:2" ht="14.25" customHeight="1">
      <c r="B225" s="77"/>
    </row>
    <row r="226" spans="2:2" ht="14.25" customHeight="1">
      <c r="B226" s="77"/>
    </row>
    <row r="227" spans="2:2" ht="14.25" customHeight="1">
      <c r="B227" s="77"/>
    </row>
    <row r="228" spans="2:2" ht="14.25" customHeight="1">
      <c r="B228" s="77"/>
    </row>
    <row r="229" spans="2:2" ht="14.25" customHeight="1">
      <c r="B229" s="77"/>
    </row>
    <row r="230" spans="2:2" ht="14.25" customHeight="1">
      <c r="B230" s="77"/>
    </row>
    <row r="231" spans="2:2" ht="14.25" customHeight="1">
      <c r="B231" s="77"/>
    </row>
    <row r="232" spans="2:2" ht="14.25" customHeight="1">
      <c r="B232" s="77"/>
    </row>
    <row r="233" spans="2:2" ht="14.25" customHeight="1">
      <c r="B233" s="77"/>
    </row>
    <row r="234" spans="2:2" ht="14.25" customHeight="1">
      <c r="B234" s="77"/>
    </row>
    <row r="235" spans="2:2" ht="14.25" customHeight="1">
      <c r="B235" s="77"/>
    </row>
    <row r="236" spans="2:2" ht="14.25" customHeight="1">
      <c r="B236" s="77"/>
    </row>
    <row r="237" spans="2:2" ht="14.25" customHeight="1">
      <c r="B237" s="77"/>
    </row>
    <row r="238" spans="2:2" ht="14.25" customHeight="1">
      <c r="B238" s="77"/>
    </row>
    <row r="239" spans="2:2" ht="14.25" customHeight="1">
      <c r="B239" s="77"/>
    </row>
    <row r="240" spans="2:2" ht="14.25" customHeight="1">
      <c r="B240" s="77"/>
    </row>
    <row r="241" spans="2:2" ht="14.25" customHeight="1">
      <c r="B241" s="77"/>
    </row>
    <row r="242" spans="2:2" ht="14.25" customHeight="1">
      <c r="B242" s="77"/>
    </row>
    <row r="243" spans="2:2" ht="14.25" customHeight="1">
      <c r="B243" s="77"/>
    </row>
    <row r="244" spans="2:2" ht="14.25" customHeight="1">
      <c r="B244" s="77"/>
    </row>
    <row r="245" spans="2:2" ht="14.25" customHeight="1">
      <c r="B245" s="77"/>
    </row>
    <row r="246" spans="2:2" ht="14.25" customHeight="1">
      <c r="B246" s="77"/>
    </row>
    <row r="247" spans="2:2" ht="14.25" customHeight="1">
      <c r="B247" s="77"/>
    </row>
    <row r="248" spans="2:2" ht="14.25" customHeight="1">
      <c r="B248" s="77"/>
    </row>
    <row r="249" spans="2:2" ht="14.25" customHeight="1">
      <c r="B249" s="77"/>
    </row>
    <row r="250" spans="2:2" ht="14.25" customHeight="1">
      <c r="B250" s="77"/>
    </row>
    <row r="251" spans="2:2" ht="14.25" customHeight="1">
      <c r="B251" s="77"/>
    </row>
    <row r="252" spans="2:2" ht="14.25" customHeight="1">
      <c r="B252" s="77"/>
    </row>
    <row r="253" spans="2:2" ht="14.25" customHeight="1">
      <c r="B253" s="77"/>
    </row>
    <row r="254" spans="2:2" ht="14.25" customHeight="1">
      <c r="B254" s="77"/>
    </row>
    <row r="255" spans="2:2" ht="14.25" customHeight="1">
      <c r="B255" s="77"/>
    </row>
    <row r="256" spans="2:2" ht="14.25" customHeight="1">
      <c r="B256" s="77"/>
    </row>
    <row r="257" spans="2:2" ht="14.25" customHeight="1">
      <c r="B257" s="77"/>
    </row>
    <row r="258" spans="2:2" ht="14.25" customHeight="1">
      <c r="B258" s="77"/>
    </row>
    <row r="259" spans="2:2" ht="14.25" customHeight="1">
      <c r="B259" s="77"/>
    </row>
    <row r="260" spans="2:2" ht="14.25" customHeight="1">
      <c r="B260" s="77"/>
    </row>
    <row r="261" spans="2:2" ht="14.25" customHeight="1">
      <c r="B261" s="77"/>
    </row>
    <row r="262" spans="2:2" ht="14.25" customHeight="1">
      <c r="B262" s="77"/>
    </row>
    <row r="263" spans="2:2" ht="14.25" customHeight="1">
      <c r="B263" s="77"/>
    </row>
    <row r="264" spans="2:2" ht="14.25" customHeight="1">
      <c r="B264" s="77"/>
    </row>
    <row r="265" spans="2:2" ht="14.25" customHeight="1">
      <c r="B265" s="77"/>
    </row>
    <row r="266" spans="2:2" ht="14.25" customHeight="1">
      <c r="B266" s="77"/>
    </row>
    <row r="267" spans="2:2" ht="14.25" customHeight="1">
      <c r="B267" s="77"/>
    </row>
    <row r="268" spans="2:2" ht="14.25" customHeight="1">
      <c r="B268" s="77"/>
    </row>
    <row r="269" spans="2:2" ht="14.25" customHeight="1">
      <c r="B269" s="77"/>
    </row>
    <row r="270" spans="2:2" ht="14.25" customHeight="1">
      <c r="B270" s="77"/>
    </row>
    <row r="271" spans="2:2" ht="14.25" customHeight="1">
      <c r="B271" s="77"/>
    </row>
    <row r="272" spans="2:2" ht="14.25" customHeight="1">
      <c r="B272" s="77"/>
    </row>
    <row r="273" spans="2:2" ht="14.25" customHeight="1">
      <c r="B273" s="77"/>
    </row>
    <row r="274" spans="2:2" ht="14.25" customHeight="1">
      <c r="B274" s="77"/>
    </row>
    <row r="275" spans="2:2" ht="14.25" customHeight="1">
      <c r="B275" s="77"/>
    </row>
    <row r="276" spans="2:2" ht="14.25" customHeight="1">
      <c r="B276" s="77"/>
    </row>
    <row r="277" spans="2:2" ht="14.25" customHeight="1">
      <c r="B277" s="77"/>
    </row>
    <row r="278" spans="2:2" ht="14.25" customHeight="1">
      <c r="B278" s="77"/>
    </row>
    <row r="279" spans="2:2" ht="14.25" customHeight="1">
      <c r="B279" s="77"/>
    </row>
    <row r="280" spans="2:2" ht="14.25" customHeight="1">
      <c r="B280" s="77"/>
    </row>
    <row r="281" spans="2:2" ht="14.25" customHeight="1">
      <c r="B281" s="77"/>
    </row>
    <row r="282" spans="2:2" ht="14.25" customHeight="1">
      <c r="B282" s="77"/>
    </row>
    <row r="283" spans="2:2" ht="14.25" customHeight="1">
      <c r="B283" s="77"/>
    </row>
    <row r="284" spans="2:2" ht="14.25" customHeight="1">
      <c r="B284" s="77"/>
    </row>
    <row r="285" spans="2:2" ht="14.25" customHeight="1">
      <c r="B285" s="77"/>
    </row>
    <row r="286" spans="2:2" ht="14.25" customHeight="1">
      <c r="B286" s="77"/>
    </row>
    <row r="287" spans="2:2" ht="14.25" customHeight="1">
      <c r="B287" s="77"/>
    </row>
    <row r="288" spans="2:2" ht="14.25" customHeight="1">
      <c r="B288" s="77"/>
    </row>
    <row r="289" spans="2:2" ht="14.25" customHeight="1">
      <c r="B289" s="77"/>
    </row>
    <row r="290" spans="2:2" ht="14.25" customHeight="1">
      <c r="B290" s="77"/>
    </row>
    <row r="291" spans="2:2" ht="14.25" customHeight="1">
      <c r="B291" s="77"/>
    </row>
    <row r="292" spans="2:2" ht="14.25" customHeight="1">
      <c r="B292" s="77"/>
    </row>
    <row r="293" spans="2:2" ht="14.25" customHeight="1">
      <c r="B293" s="77"/>
    </row>
    <row r="294" spans="2:2" ht="14.25" customHeight="1">
      <c r="B294" s="77"/>
    </row>
    <row r="295" spans="2:2" ht="14.25" customHeight="1">
      <c r="B295" s="77"/>
    </row>
    <row r="296" spans="2:2" ht="14.25" customHeight="1">
      <c r="B296" s="77"/>
    </row>
    <row r="297" spans="2:2" ht="14.25" customHeight="1">
      <c r="B297" s="77"/>
    </row>
    <row r="298" spans="2:2" ht="14.25" customHeight="1">
      <c r="B298" s="77"/>
    </row>
    <row r="299" spans="2:2" ht="14.25" customHeight="1">
      <c r="B299" s="77"/>
    </row>
    <row r="300" spans="2:2" ht="14.25" customHeight="1">
      <c r="B300" s="77"/>
    </row>
    <row r="301" spans="2:2" ht="14.25" customHeight="1">
      <c r="B301" s="77"/>
    </row>
    <row r="302" spans="2:2" ht="14.25" customHeight="1">
      <c r="B302" s="77"/>
    </row>
    <row r="303" spans="2:2" ht="14.25" customHeight="1">
      <c r="B303" s="77"/>
    </row>
    <row r="304" spans="2:2" ht="14.25" customHeight="1">
      <c r="B304" s="77"/>
    </row>
    <row r="305" spans="2:2" ht="14.25" customHeight="1">
      <c r="B305" s="77"/>
    </row>
    <row r="306" spans="2:2" ht="14.25" customHeight="1">
      <c r="B306" s="77"/>
    </row>
    <row r="307" spans="2:2" ht="14.25" customHeight="1">
      <c r="B307" s="77"/>
    </row>
    <row r="308" spans="2:2" ht="14.25" customHeight="1">
      <c r="B308" s="77"/>
    </row>
    <row r="309" spans="2:2" ht="14.25" customHeight="1">
      <c r="B309" s="77"/>
    </row>
    <row r="310" spans="2:2" ht="14.25" customHeight="1">
      <c r="B310" s="77"/>
    </row>
    <row r="311" spans="2:2" ht="14.25" customHeight="1">
      <c r="B311" s="77"/>
    </row>
    <row r="312" spans="2:2" ht="14.25" customHeight="1">
      <c r="B312" s="77"/>
    </row>
    <row r="313" spans="2:2" ht="14.25" customHeight="1">
      <c r="B313" s="77"/>
    </row>
    <row r="314" spans="2:2" ht="14.25" customHeight="1">
      <c r="B314" s="77"/>
    </row>
    <row r="315" spans="2:2" ht="14.25" customHeight="1">
      <c r="B315" s="77"/>
    </row>
    <row r="316" spans="2:2" ht="14.25" customHeight="1">
      <c r="B316" s="77"/>
    </row>
    <row r="317" spans="2:2" ht="14.25" customHeight="1">
      <c r="B317" s="77"/>
    </row>
    <row r="318" spans="2:2" ht="14.25" customHeight="1">
      <c r="B318" s="77"/>
    </row>
    <row r="319" spans="2:2" ht="14.25" customHeight="1">
      <c r="B319" s="77"/>
    </row>
    <row r="320" spans="2:2" ht="14.25" customHeight="1">
      <c r="B320" s="77"/>
    </row>
    <row r="321" spans="2:2" ht="14.25" customHeight="1">
      <c r="B321" s="77"/>
    </row>
    <row r="322" spans="2:2" ht="14.25" customHeight="1">
      <c r="B322" s="77"/>
    </row>
    <row r="323" spans="2:2" ht="14.25" customHeight="1">
      <c r="B323" s="77"/>
    </row>
    <row r="324" spans="2:2" ht="14.25" customHeight="1">
      <c r="B324" s="77"/>
    </row>
    <row r="325" spans="2:2" ht="14.25" customHeight="1">
      <c r="B325" s="77"/>
    </row>
    <row r="326" spans="2:2" ht="14.25" customHeight="1">
      <c r="B326" s="77"/>
    </row>
    <row r="327" spans="2:2" ht="14.25" customHeight="1">
      <c r="B327" s="77"/>
    </row>
    <row r="328" spans="2:2" ht="14.25" customHeight="1">
      <c r="B328" s="77"/>
    </row>
    <row r="329" spans="2:2" ht="14.25" customHeight="1">
      <c r="B329" s="77"/>
    </row>
    <row r="330" spans="2:2" ht="14.25" customHeight="1">
      <c r="B330" s="77"/>
    </row>
    <row r="331" spans="2:2" ht="14.25" customHeight="1">
      <c r="B331" s="77"/>
    </row>
    <row r="332" spans="2:2" ht="14.25" customHeight="1">
      <c r="B332" s="77"/>
    </row>
    <row r="333" spans="2:2" ht="14.25" customHeight="1">
      <c r="B333" s="77"/>
    </row>
    <row r="334" spans="2:2" ht="14.25" customHeight="1">
      <c r="B334" s="77"/>
    </row>
    <row r="335" spans="2:2" ht="14.25" customHeight="1">
      <c r="B335" s="77"/>
    </row>
    <row r="336" spans="2:2" ht="14.25" customHeight="1">
      <c r="B336" s="77"/>
    </row>
    <row r="337" spans="2:2" ht="14.25" customHeight="1">
      <c r="B337" s="77"/>
    </row>
    <row r="338" spans="2:2" ht="14.25" customHeight="1">
      <c r="B338" s="77"/>
    </row>
    <row r="339" spans="2:2" ht="14.25" customHeight="1">
      <c r="B339" s="77"/>
    </row>
    <row r="340" spans="2:2" ht="14.25" customHeight="1">
      <c r="B340" s="77"/>
    </row>
    <row r="341" spans="2:2" ht="14.25" customHeight="1">
      <c r="B341" s="77"/>
    </row>
    <row r="342" spans="2:2" ht="14.25" customHeight="1">
      <c r="B342" s="77"/>
    </row>
    <row r="343" spans="2:2" ht="14.25" customHeight="1">
      <c r="B343" s="77"/>
    </row>
    <row r="344" spans="2:2" ht="14.25" customHeight="1">
      <c r="B344" s="77"/>
    </row>
    <row r="345" spans="2:2" ht="14.25" customHeight="1">
      <c r="B345" s="77"/>
    </row>
    <row r="346" spans="2:2" ht="14.25" customHeight="1">
      <c r="B346" s="77"/>
    </row>
    <row r="347" spans="2:2" ht="14.25" customHeight="1">
      <c r="B347" s="77"/>
    </row>
    <row r="348" spans="2:2" ht="14.25" customHeight="1">
      <c r="B348" s="77"/>
    </row>
    <row r="349" spans="2:2" ht="14.25" customHeight="1">
      <c r="B349" s="77"/>
    </row>
    <row r="350" spans="2:2" ht="14.25" customHeight="1">
      <c r="B350" s="77"/>
    </row>
    <row r="351" spans="2:2" ht="14.25" customHeight="1">
      <c r="B351" s="77"/>
    </row>
    <row r="352" spans="2:2" ht="14.25" customHeight="1">
      <c r="B352" s="77"/>
    </row>
    <row r="353" spans="2:2" ht="14.25" customHeight="1">
      <c r="B353" s="77"/>
    </row>
    <row r="354" spans="2:2" ht="14.25" customHeight="1">
      <c r="B354" s="77"/>
    </row>
    <row r="355" spans="2:2" ht="14.25" customHeight="1">
      <c r="B355" s="77"/>
    </row>
    <row r="356" spans="2:2" ht="14.25" customHeight="1">
      <c r="B356" s="77"/>
    </row>
    <row r="357" spans="2:2" ht="14.25" customHeight="1">
      <c r="B357" s="77"/>
    </row>
    <row r="358" spans="2:2" ht="14.25" customHeight="1">
      <c r="B358" s="77"/>
    </row>
    <row r="359" spans="2:2" ht="14.25" customHeight="1">
      <c r="B359" s="77"/>
    </row>
    <row r="360" spans="2:2" ht="14.25" customHeight="1">
      <c r="B360" s="77"/>
    </row>
    <row r="361" spans="2:2" ht="14.25" customHeight="1">
      <c r="B361" s="77"/>
    </row>
    <row r="362" spans="2:2" ht="14.25" customHeight="1">
      <c r="B362" s="77"/>
    </row>
    <row r="363" spans="2:2" ht="14.25" customHeight="1">
      <c r="B363" s="77"/>
    </row>
    <row r="364" spans="2:2" ht="14.25" customHeight="1">
      <c r="B364" s="77"/>
    </row>
    <row r="365" spans="2:2" ht="14.25" customHeight="1">
      <c r="B365" s="77"/>
    </row>
    <row r="366" spans="2:2" ht="14.25" customHeight="1">
      <c r="B366" s="77"/>
    </row>
    <row r="367" spans="2:2" ht="14.25" customHeight="1">
      <c r="B367" s="77"/>
    </row>
    <row r="368" spans="2:2" ht="14.25" customHeight="1">
      <c r="B368" s="77"/>
    </row>
    <row r="369" spans="2:2" ht="14.25" customHeight="1">
      <c r="B369" s="77"/>
    </row>
    <row r="370" spans="2:2" ht="14.25" customHeight="1">
      <c r="B370" s="77"/>
    </row>
    <row r="371" spans="2:2" ht="14.25" customHeight="1">
      <c r="B371" s="77"/>
    </row>
    <row r="372" spans="2:2" ht="14.25" customHeight="1">
      <c r="B372" s="77"/>
    </row>
    <row r="373" spans="2:2" ht="14.25" customHeight="1">
      <c r="B373" s="77"/>
    </row>
    <row r="374" spans="2:2" ht="14.25" customHeight="1">
      <c r="B374" s="77"/>
    </row>
    <row r="375" spans="2:2" ht="14.25" customHeight="1">
      <c r="B375" s="77"/>
    </row>
    <row r="376" spans="2:2" ht="14.25" customHeight="1">
      <c r="B376" s="77"/>
    </row>
    <row r="377" spans="2:2" ht="14.25" customHeight="1">
      <c r="B377" s="77"/>
    </row>
    <row r="378" spans="2:2" ht="14.25" customHeight="1">
      <c r="B378" s="77"/>
    </row>
    <row r="379" spans="2:2" ht="14.25" customHeight="1">
      <c r="B379" s="77"/>
    </row>
    <row r="380" spans="2:2" ht="14.25" customHeight="1">
      <c r="B380" s="77"/>
    </row>
    <row r="381" spans="2:2" ht="14.25" customHeight="1">
      <c r="B381" s="77"/>
    </row>
    <row r="382" spans="2:2" ht="14.25" customHeight="1">
      <c r="B382" s="77"/>
    </row>
    <row r="383" spans="2:2" ht="14.25" customHeight="1">
      <c r="B383" s="77"/>
    </row>
    <row r="384" spans="2:2" ht="14.25" customHeight="1">
      <c r="B384" s="77"/>
    </row>
    <row r="385" spans="2:2" ht="14.25" customHeight="1">
      <c r="B385" s="77"/>
    </row>
    <row r="386" spans="2:2" ht="14.25" customHeight="1">
      <c r="B386" s="77"/>
    </row>
    <row r="387" spans="2:2" ht="14.25" customHeight="1">
      <c r="B387" s="77"/>
    </row>
    <row r="388" spans="2:2" ht="14.25" customHeight="1">
      <c r="B388" s="77"/>
    </row>
    <row r="389" spans="2:2" ht="14.25" customHeight="1">
      <c r="B389" s="77"/>
    </row>
    <row r="390" spans="2:2" ht="14.25" customHeight="1">
      <c r="B390" s="77"/>
    </row>
    <row r="391" spans="2:2" ht="14.25" customHeight="1">
      <c r="B391" s="77"/>
    </row>
    <row r="392" spans="2:2" ht="14.25" customHeight="1">
      <c r="B392" s="77"/>
    </row>
    <row r="393" spans="2:2" ht="14.25" customHeight="1">
      <c r="B393" s="77"/>
    </row>
    <row r="394" spans="2:2" ht="14.25" customHeight="1">
      <c r="B394" s="77"/>
    </row>
    <row r="395" spans="2:2" ht="14.25" customHeight="1">
      <c r="B395" s="77"/>
    </row>
    <row r="396" spans="2:2" ht="14.25" customHeight="1">
      <c r="B396" s="77"/>
    </row>
    <row r="397" spans="2:2" ht="14.25" customHeight="1">
      <c r="B397" s="77"/>
    </row>
    <row r="398" spans="2:2" ht="14.25" customHeight="1">
      <c r="B398" s="77"/>
    </row>
    <row r="399" spans="2:2" ht="14.25" customHeight="1">
      <c r="B399" s="77"/>
    </row>
    <row r="400" spans="2:2" ht="14.25" customHeight="1">
      <c r="B400" s="77"/>
    </row>
    <row r="401" spans="2:2" ht="14.25" customHeight="1">
      <c r="B401" s="77"/>
    </row>
    <row r="402" spans="2:2" ht="14.25" customHeight="1">
      <c r="B402" s="77"/>
    </row>
    <row r="403" spans="2:2" ht="14.25" customHeight="1">
      <c r="B403" s="77"/>
    </row>
    <row r="404" spans="2:2" ht="14.25" customHeight="1">
      <c r="B404" s="77"/>
    </row>
    <row r="405" spans="2:2" ht="14.25" customHeight="1">
      <c r="B405" s="77"/>
    </row>
    <row r="406" spans="2:2" ht="14.25" customHeight="1">
      <c r="B406" s="77"/>
    </row>
    <row r="407" spans="2:2" ht="14.25" customHeight="1">
      <c r="B407" s="77"/>
    </row>
    <row r="408" spans="2:2" ht="14.25" customHeight="1">
      <c r="B408" s="77"/>
    </row>
    <row r="409" spans="2:2" ht="14.25" customHeight="1">
      <c r="B409" s="77"/>
    </row>
    <row r="410" spans="2:2" ht="14.25" customHeight="1">
      <c r="B410" s="77"/>
    </row>
    <row r="411" spans="2:2" ht="14.25" customHeight="1">
      <c r="B411" s="77"/>
    </row>
    <row r="412" spans="2:2" ht="14.25" customHeight="1">
      <c r="B412" s="77"/>
    </row>
    <row r="413" spans="2:2" ht="14.25" customHeight="1">
      <c r="B413" s="77"/>
    </row>
    <row r="414" spans="2:2" ht="14.25" customHeight="1">
      <c r="B414" s="77"/>
    </row>
    <row r="415" spans="2:2" ht="14.25" customHeight="1">
      <c r="B415" s="77"/>
    </row>
    <row r="416" spans="2:2" ht="14.25" customHeight="1">
      <c r="B416" s="77"/>
    </row>
    <row r="417" spans="2:2" ht="14.25" customHeight="1">
      <c r="B417" s="77"/>
    </row>
    <row r="418" spans="2:2" ht="14.25" customHeight="1">
      <c r="B418" s="77"/>
    </row>
    <row r="419" spans="2:2" ht="14.25" customHeight="1">
      <c r="B419" s="77"/>
    </row>
    <row r="420" spans="2:2" ht="14.25" customHeight="1">
      <c r="B420" s="77"/>
    </row>
    <row r="421" spans="2:2" ht="14.25" customHeight="1">
      <c r="B421" s="77"/>
    </row>
    <row r="422" spans="2:2" ht="14.25" customHeight="1">
      <c r="B422" s="77"/>
    </row>
    <row r="423" spans="2:2" ht="14.25" customHeight="1">
      <c r="B423" s="77"/>
    </row>
    <row r="424" spans="2:2" ht="14.25" customHeight="1">
      <c r="B424" s="77"/>
    </row>
    <row r="425" spans="2:2" ht="14.25" customHeight="1">
      <c r="B425" s="77"/>
    </row>
    <row r="426" spans="2:2" ht="14.25" customHeight="1">
      <c r="B426" s="77"/>
    </row>
    <row r="427" spans="2:2" ht="14.25" customHeight="1">
      <c r="B427" s="77"/>
    </row>
    <row r="428" spans="2:2" ht="14.25" customHeight="1">
      <c r="B428" s="77"/>
    </row>
    <row r="429" spans="2:2" ht="14.25" customHeight="1">
      <c r="B429" s="77"/>
    </row>
    <row r="430" spans="2:2" ht="14.25" customHeight="1">
      <c r="B430" s="77"/>
    </row>
    <row r="431" spans="2:2" ht="14.25" customHeight="1">
      <c r="B431" s="77"/>
    </row>
    <row r="432" spans="2:2" ht="14.25" customHeight="1">
      <c r="B432" s="77"/>
    </row>
    <row r="433" spans="2:2" ht="14.25" customHeight="1">
      <c r="B433" s="77"/>
    </row>
    <row r="434" spans="2:2" ht="14.25" customHeight="1">
      <c r="B434" s="77"/>
    </row>
    <row r="435" spans="2:2" ht="14.25" customHeight="1">
      <c r="B435" s="77"/>
    </row>
    <row r="436" spans="2:2" ht="14.25" customHeight="1">
      <c r="B436" s="77"/>
    </row>
    <row r="437" spans="2:2" ht="14.25" customHeight="1">
      <c r="B437" s="77"/>
    </row>
    <row r="438" spans="2:2" ht="14.25" customHeight="1">
      <c r="B438" s="77"/>
    </row>
    <row r="439" spans="2:2" ht="14.25" customHeight="1">
      <c r="B439" s="77"/>
    </row>
    <row r="440" spans="2:2" ht="14.25" customHeight="1">
      <c r="B440" s="77"/>
    </row>
    <row r="441" spans="2:2" ht="14.25" customHeight="1">
      <c r="B441" s="77"/>
    </row>
    <row r="442" spans="2:2" ht="14.25" customHeight="1">
      <c r="B442" s="77"/>
    </row>
    <row r="443" spans="2:2" ht="14.25" customHeight="1">
      <c r="B443" s="77"/>
    </row>
    <row r="444" spans="2:2" ht="14.25" customHeight="1">
      <c r="B444" s="77"/>
    </row>
    <row r="445" spans="2:2" ht="14.25" customHeight="1">
      <c r="B445" s="77"/>
    </row>
    <row r="446" spans="2:2" ht="14.25" customHeight="1">
      <c r="B446" s="77"/>
    </row>
    <row r="447" spans="2:2" ht="14.25" customHeight="1">
      <c r="B447" s="77"/>
    </row>
    <row r="448" spans="2:2" ht="14.25" customHeight="1">
      <c r="B448" s="77"/>
    </row>
    <row r="449" spans="2:2" ht="14.25" customHeight="1">
      <c r="B449" s="77"/>
    </row>
    <row r="450" spans="2:2" ht="14.25" customHeight="1">
      <c r="B450" s="77"/>
    </row>
    <row r="451" spans="2:2" ht="14.25" customHeight="1">
      <c r="B451" s="77"/>
    </row>
    <row r="452" spans="2:2" ht="14.25" customHeight="1">
      <c r="B452" s="77"/>
    </row>
    <row r="453" spans="2:2" ht="14.25" customHeight="1">
      <c r="B453" s="77"/>
    </row>
    <row r="454" spans="2:2" ht="14.25" customHeight="1">
      <c r="B454" s="77"/>
    </row>
    <row r="455" spans="2:2" ht="14.25" customHeight="1">
      <c r="B455" s="77"/>
    </row>
    <row r="456" spans="2:2" ht="14.25" customHeight="1">
      <c r="B456" s="77"/>
    </row>
    <row r="457" spans="2:2" ht="14.25" customHeight="1">
      <c r="B457" s="77"/>
    </row>
    <row r="458" spans="2:2" ht="14.25" customHeight="1">
      <c r="B458" s="77"/>
    </row>
    <row r="459" spans="2:2" ht="14.25" customHeight="1">
      <c r="B459" s="77"/>
    </row>
    <row r="460" spans="2:2" ht="14.25" customHeight="1">
      <c r="B460" s="77"/>
    </row>
    <row r="461" spans="2:2" ht="14.25" customHeight="1">
      <c r="B461" s="77"/>
    </row>
    <row r="462" spans="2:2" ht="14.25" customHeight="1">
      <c r="B462" s="77"/>
    </row>
    <row r="463" spans="2:2" ht="14.25" customHeight="1">
      <c r="B463" s="77"/>
    </row>
    <row r="464" spans="2:2" ht="14.25" customHeight="1">
      <c r="B464" s="77"/>
    </row>
    <row r="465" spans="2:2" ht="14.25" customHeight="1">
      <c r="B465" s="77"/>
    </row>
    <row r="466" spans="2:2" ht="14.25" customHeight="1">
      <c r="B466" s="77"/>
    </row>
    <row r="467" spans="2:2" ht="14.25" customHeight="1">
      <c r="B467" s="77"/>
    </row>
    <row r="468" spans="2:2" ht="14.25" customHeight="1">
      <c r="B468" s="77"/>
    </row>
    <row r="469" spans="2:2" ht="14.25" customHeight="1">
      <c r="B469" s="77"/>
    </row>
    <row r="470" spans="2:2" ht="14.25" customHeight="1">
      <c r="B470" s="77"/>
    </row>
    <row r="471" spans="2:2" ht="14.25" customHeight="1">
      <c r="B471" s="77"/>
    </row>
    <row r="472" spans="2:2" ht="14.25" customHeight="1">
      <c r="B472" s="77"/>
    </row>
    <row r="473" spans="2:2" ht="14.25" customHeight="1">
      <c r="B473" s="77"/>
    </row>
    <row r="474" spans="2:2" ht="14.25" customHeight="1">
      <c r="B474" s="77"/>
    </row>
    <row r="475" spans="2:2" ht="14.25" customHeight="1">
      <c r="B475" s="77"/>
    </row>
    <row r="476" spans="2:2" ht="14.25" customHeight="1">
      <c r="B476" s="77"/>
    </row>
    <row r="477" spans="2:2" ht="14.25" customHeight="1">
      <c r="B477" s="77"/>
    </row>
    <row r="478" spans="2:2" ht="14.25" customHeight="1">
      <c r="B478" s="77"/>
    </row>
    <row r="479" spans="2:2" ht="14.25" customHeight="1">
      <c r="B479" s="77"/>
    </row>
    <row r="480" spans="2:2" ht="14.25" customHeight="1">
      <c r="B480" s="77"/>
    </row>
    <row r="481" spans="2:2" ht="14.25" customHeight="1">
      <c r="B481" s="77"/>
    </row>
    <row r="482" spans="2:2" ht="14.25" customHeight="1">
      <c r="B482" s="77"/>
    </row>
    <row r="483" spans="2:2" ht="14.25" customHeight="1">
      <c r="B483" s="77"/>
    </row>
    <row r="484" spans="2:2" ht="14.25" customHeight="1">
      <c r="B484" s="77"/>
    </row>
    <row r="485" spans="2:2" ht="14.25" customHeight="1">
      <c r="B485" s="77"/>
    </row>
    <row r="486" spans="2:2" ht="14.25" customHeight="1">
      <c r="B486" s="77"/>
    </row>
    <row r="487" spans="2:2" ht="14.25" customHeight="1">
      <c r="B487" s="77"/>
    </row>
    <row r="488" spans="2:2" ht="14.25" customHeight="1">
      <c r="B488" s="77"/>
    </row>
    <row r="489" spans="2:2" ht="14.25" customHeight="1">
      <c r="B489" s="77"/>
    </row>
    <row r="490" spans="2:2" ht="14.25" customHeight="1">
      <c r="B490" s="77"/>
    </row>
    <row r="491" spans="2:2" ht="14.25" customHeight="1">
      <c r="B491" s="77"/>
    </row>
    <row r="492" spans="2:2" ht="14.25" customHeight="1">
      <c r="B492" s="77"/>
    </row>
    <row r="493" spans="2:2" ht="14.25" customHeight="1">
      <c r="B493" s="77"/>
    </row>
    <row r="494" spans="2:2" ht="14.25" customHeight="1">
      <c r="B494" s="77"/>
    </row>
    <row r="495" spans="2:2" ht="14.25" customHeight="1">
      <c r="B495" s="77"/>
    </row>
    <row r="496" spans="2:2" ht="14.25" customHeight="1">
      <c r="B496" s="77"/>
    </row>
    <row r="497" spans="2:2" ht="14.25" customHeight="1">
      <c r="B497" s="77"/>
    </row>
    <row r="498" spans="2:2" ht="14.25" customHeight="1">
      <c r="B498" s="77"/>
    </row>
    <row r="499" spans="2:2" ht="14.25" customHeight="1">
      <c r="B499" s="77"/>
    </row>
    <row r="500" spans="2:2" ht="14.25" customHeight="1">
      <c r="B500" s="77"/>
    </row>
    <row r="501" spans="2:2" ht="14.25" customHeight="1">
      <c r="B501" s="77"/>
    </row>
    <row r="502" spans="2:2" ht="14.25" customHeight="1">
      <c r="B502" s="77"/>
    </row>
    <row r="503" spans="2:2" ht="14.25" customHeight="1">
      <c r="B503" s="77"/>
    </row>
    <row r="504" spans="2:2" ht="14.25" customHeight="1">
      <c r="B504" s="77"/>
    </row>
    <row r="505" spans="2:2" ht="14.25" customHeight="1">
      <c r="B505" s="77"/>
    </row>
    <row r="506" spans="2:2" ht="14.25" customHeight="1">
      <c r="B506" s="77"/>
    </row>
    <row r="507" spans="2:2" ht="14.25" customHeight="1">
      <c r="B507" s="77"/>
    </row>
    <row r="508" spans="2:2" ht="14.25" customHeight="1">
      <c r="B508" s="77"/>
    </row>
    <row r="509" spans="2:2" ht="14.25" customHeight="1">
      <c r="B509" s="77"/>
    </row>
    <row r="510" spans="2:2" ht="14.25" customHeight="1">
      <c r="B510" s="77"/>
    </row>
    <row r="511" spans="2:2" ht="14.25" customHeight="1">
      <c r="B511" s="77"/>
    </row>
    <row r="512" spans="2:2" ht="14.25" customHeight="1">
      <c r="B512" s="77"/>
    </row>
    <row r="513" spans="2:2" ht="14.25" customHeight="1">
      <c r="B513" s="77"/>
    </row>
    <row r="514" spans="2:2" ht="14.25" customHeight="1">
      <c r="B514" s="77"/>
    </row>
    <row r="515" spans="2:2" ht="14.25" customHeight="1">
      <c r="B515" s="77"/>
    </row>
    <row r="516" spans="2:2" ht="14.25" customHeight="1">
      <c r="B516" s="77"/>
    </row>
    <row r="517" spans="2:2" ht="14.25" customHeight="1">
      <c r="B517" s="77"/>
    </row>
    <row r="518" spans="2:2" ht="14.25" customHeight="1">
      <c r="B518" s="77"/>
    </row>
    <row r="519" spans="2:2" ht="14.25" customHeight="1">
      <c r="B519" s="77"/>
    </row>
    <row r="520" spans="2:2" ht="14.25" customHeight="1">
      <c r="B520" s="77"/>
    </row>
    <row r="521" spans="2:2" ht="14.25" customHeight="1">
      <c r="B521" s="77"/>
    </row>
    <row r="522" spans="2:2" ht="14.25" customHeight="1">
      <c r="B522" s="77"/>
    </row>
    <row r="523" spans="2:2" ht="14.25" customHeight="1">
      <c r="B523" s="77"/>
    </row>
    <row r="524" spans="2:2" ht="14.25" customHeight="1">
      <c r="B524" s="77"/>
    </row>
    <row r="525" spans="2:2" ht="14.25" customHeight="1">
      <c r="B525" s="77"/>
    </row>
    <row r="526" spans="2:2" ht="14.25" customHeight="1">
      <c r="B526" s="77"/>
    </row>
    <row r="527" spans="2:2" ht="14.25" customHeight="1">
      <c r="B527" s="77"/>
    </row>
    <row r="528" spans="2:2" ht="14.25" customHeight="1">
      <c r="B528" s="77"/>
    </row>
    <row r="529" spans="2:2" ht="14.25" customHeight="1">
      <c r="B529" s="77"/>
    </row>
    <row r="530" spans="2:2" ht="14.25" customHeight="1">
      <c r="B530" s="77"/>
    </row>
    <row r="531" spans="2:2" ht="14.25" customHeight="1">
      <c r="B531" s="77"/>
    </row>
    <row r="532" spans="2:2" ht="14.25" customHeight="1">
      <c r="B532" s="77"/>
    </row>
    <row r="533" spans="2:2" ht="14.25" customHeight="1">
      <c r="B533" s="77"/>
    </row>
    <row r="534" spans="2:2" ht="14.25" customHeight="1">
      <c r="B534" s="77"/>
    </row>
    <row r="535" spans="2:2" ht="14.25" customHeight="1">
      <c r="B535" s="77"/>
    </row>
    <row r="536" spans="2:2" ht="14.25" customHeight="1">
      <c r="B536" s="77"/>
    </row>
    <row r="537" spans="2:2" ht="14.25" customHeight="1">
      <c r="B537" s="77"/>
    </row>
    <row r="538" spans="2:2" ht="14.25" customHeight="1">
      <c r="B538" s="77"/>
    </row>
    <row r="539" spans="2:2" ht="14.25" customHeight="1">
      <c r="B539" s="77"/>
    </row>
    <row r="540" spans="2:2" ht="14.25" customHeight="1">
      <c r="B540" s="77"/>
    </row>
    <row r="541" spans="2:2" ht="14.25" customHeight="1">
      <c r="B541" s="77"/>
    </row>
    <row r="542" spans="2:2" ht="14.25" customHeight="1">
      <c r="B542" s="77"/>
    </row>
    <row r="543" spans="2:2" ht="14.25" customHeight="1">
      <c r="B543" s="77"/>
    </row>
    <row r="544" spans="2:2" ht="14.25" customHeight="1">
      <c r="B544" s="77"/>
    </row>
    <row r="545" spans="2:2" ht="14.25" customHeight="1">
      <c r="B545" s="77"/>
    </row>
    <row r="546" spans="2:2" ht="14.25" customHeight="1">
      <c r="B546" s="77"/>
    </row>
    <row r="547" spans="2:2" ht="14.25" customHeight="1">
      <c r="B547" s="77"/>
    </row>
    <row r="548" spans="2:2" ht="14.25" customHeight="1">
      <c r="B548" s="77"/>
    </row>
    <row r="549" spans="2:2" ht="14.25" customHeight="1">
      <c r="B549" s="77"/>
    </row>
    <row r="550" spans="2:2" ht="14.25" customHeight="1">
      <c r="B550" s="77"/>
    </row>
    <row r="551" spans="2:2" ht="14.25" customHeight="1">
      <c r="B551" s="77"/>
    </row>
    <row r="552" spans="2:2" ht="14.25" customHeight="1">
      <c r="B552" s="77"/>
    </row>
    <row r="553" spans="2:2" ht="14.25" customHeight="1">
      <c r="B553" s="77"/>
    </row>
    <row r="554" spans="2:2" ht="14.25" customHeight="1">
      <c r="B554" s="77"/>
    </row>
    <row r="555" spans="2:2" ht="14.25" customHeight="1">
      <c r="B555" s="77"/>
    </row>
    <row r="556" spans="2:2" ht="14.25" customHeight="1">
      <c r="B556" s="77"/>
    </row>
    <row r="557" spans="2:2" ht="14.25" customHeight="1">
      <c r="B557" s="77"/>
    </row>
    <row r="558" spans="2:2" ht="14.25" customHeight="1">
      <c r="B558" s="77"/>
    </row>
    <row r="559" spans="2:2" ht="14.25" customHeight="1">
      <c r="B559" s="77"/>
    </row>
    <row r="560" spans="2:2" ht="14.25" customHeight="1">
      <c r="B560" s="77"/>
    </row>
    <row r="561" spans="2:2" ht="14.25" customHeight="1">
      <c r="B561" s="77"/>
    </row>
    <row r="562" spans="2:2" ht="14.25" customHeight="1">
      <c r="B562" s="77"/>
    </row>
    <row r="563" spans="2:2" ht="14.25" customHeight="1">
      <c r="B563" s="77"/>
    </row>
    <row r="564" spans="2:2" ht="14.25" customHeight="1">
      <c r="B564" s="77"/>
    </row>
    <row r="565" spans="2:2" ht="14.25" customHeight="1">
      <c r="B565" s="77"/>
    </row>
    <row r="566" spans="2:2" ht="14.25" customHeight="1">
      <c r="B566" s="77"/>
    </row>
    <row r="567" spans="2:2" ht="14.25" customHeight="1">
      <c r="B567" s="77"/>
    </row>
    <row r="568" spans="2:2" ht="14.25" customHeight="1">
      <c r="B568" s="77"/>
    </row>
    <row r="569" spans="2:2" ht="14.25" customHeight="1">
      <c r="B569" s="77"/>
    </row>
    <row r="570" spans="2:2" ht="14.25" customHeight="1">
      <c r="B570" s="77"/>
    </row>
    <row r="571" spans="2:2" ht="14.25" customHeight="1">
      <c r="B571" s="77"/>
    </row>
    <row r="572" spans="2:2" ht="14.25" customHeight="1">
      <c r="B572" s="77"/>
    </row>
    <row r="573" spans="2:2" ht="14.25" customHeight="1">
      <c r="B573" s="77"/>
    </row>
    <row r="574" spans="2:2" ht="14.25" customHeight="1">
      <c r="B574" s="77"/>
    </row>
    <row r="575" spans="2:2" ht="14.25" customHeight="1">
      <c r="B575" s="77"/>
    </row>
    <row r="576" spans="2:2" ht="14.25" customHeight="1">
      <c r="B576" s="77"/>
    </row>
    <row r="577" spans="2:2" ht="14.25" customHeight="1">
      <c r="B577" s="77"/>
    </row>
    <row r="578" spans="2:2" ht="14.25" customHeight="1">
      <c r="B578" s="77"/>
    </row>
    <row r="579" spans="2:2" ht="14.25" customHeight="1">
      <c r="B579" s="77"/>
    </row>
    <row r="580" spans="2:2" ht="14.25" customHeight="1">
      <c r="B580" s="77"/>
    </row>
    <row r="581" spans="2:2" ht="14.25" customHeight="1">
      <c r="B581" s="77"/>
    </row>
    <row r="582" spans="2:2" ht="14.25" customHeight="1">
      <c r="B582" s="77"/>
    </row>
    <row r="583" spans="2:2" ht="14.25" customHeight="1">
      <c r="B583" s="77"/>
    </row>
    <row r="584" spans="2:2" ht="14.25" customHeight="1">
      <c r="B584" s="77"/>
    </row>
    <row r="585" spans="2:2" ht="14.25" customHeight="1">
      <c r="B585" s="77"/>
    </row>
    <row r="586" spans="2:2" ht="14.25" customHeight="1">
      <c r="B586" s="77"/>
    </row>
    <row r="587" spans="2:2" ht="14.25" customHeight="1">
      <c r="B587" s="77"/>
    </row>
    <row r="588" spans="2:2" ht="14.25" customHeight="1">
      <c r="B588" s="77"/>
    </row>
    <row r="589" spans="2:2" ht="14.25" customHeight="1">
      <c r="B589" s="77"/>
    </row>
    <row r="590" spans="2:2" ht="14.25" customHeight="1">
      <c r="B590" s="77"/>
    </row>
    <row r="591" spans="2:2" ht="14.25" customHeight="1">
      <c r="B591" s="77"/>
    </row>
    <row r="592" spans="2:2" ht="14.25" customHeight="1">
      <c r="B592" s="77"/>
    </row>
    <row r="593" spans="2:2" ht="14.25" customHeight="1">
      <c r="B593" s="77"/>
    </row>
    <row r="594" spans="2:2" ht="14.25" customHeight="1">
      <c r="B594" s="77"/>
    </row>
    <row r="595" spans="2:2" ht="14.25" customHeight="1">
      <c r="B595" s="77"/>
    </row>
    <row r="596" spans="2:2" ht="14.25" customHeight="1">
      <c r="B596" s="77"/>
    </row>
    <row r="597" spans="2:2" ht="14.25" customHeight="1">
      <c r="B597" s="77"/>
    </row>
    <row r="598" spans="2:2" ht="14.25" customHeight="1">
      <c r="B598" s="77"/>
    </row>
    <row r="599" spans="2:2" ht="14.25" customHeight="1">
      <c r="B599" s="77"/>
    </row>
    <row r="600" spans="2:2" ht="14.25" customHeight="1">
      <c r="B600" s="77"/>
    </row>
    <row r="601" spans="2:2" ht="14.25" customHeight="1">
      <c r="B601" s="77"/>
    </row>
    <row r="602" spans="2:2" ht="14.25" customHeight="1">
      <c r="B602" s="77"/>
    </row>
    <row r="603" spans="2:2" ht="14.25" customHeight="1">
      <c r="B603" s="77"/>
    </row>
    <row r="604" spans="2:2" ht="14.25" customHeight="1">
      <c r="B604" s="77"/>
    </row>
    <row r="605" spans="2:2" ht="14.25" customHeight="1">
      <c r="B605" s="77"/>
    </row>
    <row r="606" spans="2:2" ht="14.25" customHeight="1">
      <c r="B606" s="77"/>
    </row>
    <row r="607" spans="2:2" ht="14.25" customHeight="1">
      <c r="B607" s="77"/>
    </row>
    <row r="608" spans="2:2" ht="14.25" customHeight="1">
      <c r="B608" s="77"/>
    </row>
    <row r="609" spans="2:2" ht="14.25" customHeight="1">
      <c r="B609" s="77"/>
    </row>
    <row r="610" spans="2:2" ht="14.25" customHeight="1">
      <c r="B610" s="77"/>
    </row>
    <row r="611" spans="2:2" ht="14.25" customHeight="1">
      <c r="B611" s="77"/>
    </row>
    <row r="612" spans="2:2" ht="14.25" customHeight="1">
      <c r="B612" s="77"/>
    </row>
    <row r="613" spans="2:2" ht="14.25" customHeight="1">
      <c r="B613" s="77"/>
    </row>
    <row r="614" spans="2:2" ht="14.25" customHeight="1">
      <c r="B614" s="77"/>
    </row>
    <row r="615" spans="2:2" ht="14.25" customHeight="1">
      <c r="B615" s="77"/>
    </row>
    <row r="616" spans="2:2" ht="14.25" customHeight="1">
      <c r="B616" s="77"/>
    </row>
    <row r="617" spans="2:2" ht="14.25" customHeight="1">
      <c r="B617" s="77"/>
    </row>
    <row r="618" spans="2:2" ht="14.25" customHeight="1">
      <c r="B618" s="77"/>
    </row>
    <row r="619" spans="2:2" ht="14.25" customHeight="1">
      <c r="B619" s="77"/>
    </row>
    <row r="620" spans="2:2" ht="14.25" customHeight="1">
      <c r="B620" s="77"/>
    </row>
    <row r="621" spans="2:2" ht="14.25" customHeight="1">
      <c r="B621" s="77"/>
    </row>
    <row r="622" spans="2:2" ht="14.25" customHeight="1">
      <c r="B622" s="77"/>
    </row>
    <row r="623" spans="2:2" ht="14.25" customHeight="1">
      <c r="B623" s="77"/>
    </row>
    <row r="624" spans="2:2" ht="14.25" customHeight="1">
      <c r="B624" s="77"/>
    </row>
    <row r="625" spans="2:2" ht="14.25" customHeight="1">
      <c r="B625" s="77"/>
    </row>
    <row r="626" spans="2:2" ht="14.25" customHeight="1">
      <c r="B626" s="77"/>
    </row>
    <row r="627" spans="2:2" ht="14.25" customHeight="1">
      <c r="B627" s="77"/>
    </row>
    <row r="628" spans="2:2" ht="14.25" customHeight="1">
      <c r="B628" s="77"/>
    </row>
    <row r="629" spans="2:2" ht="14.25" customHeight="1">
      <c r="B629" s="77"/>
    </row>
    <row r="630" spans="2:2" ht="14.25" customHeight="1">
      <c r="B630" s="77"/>
    </row>
    <row r="631" spans="2:2" ht="14.25" customHeight="1">
      <c r="B631" s="77"/>
    </row>
    <row r="632" spans="2:2" ht="14.25" customHeight="1">
      <c r="B632" s="77"/>
    </row>
    <row r="633" spans="2:2" ht="14.25" customHeight="1">
      <c r="B633" s="77"/>
    </row>
    <row r="634" spans="2:2" ht="14.25" customHeight="1">
      <c r="B634" s="77"/>
    </row>
    <row r="635" spans="2:2" ht="14.25" customHeight="1">
      <c r="B635" s="77"/>
    </row>
    <row r="636" spans="2:2" ht="14.25" customHeight="1">
      <c r="B636" s="77"/>
    </row>
    <row r="637" spans="2:2" ht="14.25" customHeight="1">
      <c r="B637" s="77"/>
    </row>
    <row r="638" spans="2:2" ht="14.25" customHeight="1">
      <c r="B638" s="77"/>
    </row>
    <row r="639" spans="2:2" ht="14.25" customHeight="1">
      <c r="B639" s="77"/>
    </row>
    <row r="640" spans="2:2" ht="14.25" customHeight="1">
      <c r="B640" s="77"/>
    </row>
    <row r="641" spans="2:2" ht="14.25" customHeight="1">
      <c r="B641" s="77"/>
    </row>
    <row r="642" spans="2:2" ht="14.25" customHeight="1">
      <c r="B642" s="77"/>
    </row>
    <row r="643" spans="2:2" ht="14.25" customHeight="1">
      <c r="B643" s="77"/>
    </row>
    <row r="644" spans="2:2" ht="14.25" customHeight="1">
      <c r="B644" s="77"/>
    </row>
    <row r="645" spans="2:2" ht="14.25" customHeight="1">
      <c r="B645" s="77"/>
    </row>
    <row r="646" spans="2:2" ht="14.25" customHeight="1">
      <c r="B646" s="77"/>
    </row>
    <row r="647" spans="2:2" ht="14.25" customHeight="1">
      <c r="B647" s="77"/>
    </row>
    <row r="648" spans="2:2" ht="14.25" customHeight="1">
      <c r="B648" s="77"/>
    </row>
    <row r="649" spans="2:2" ht="14.25" customHeight="1">
      <c r="B649" s="77"/>
    </row>
    <row r="650" spans="2:2" ht="14.25" customHeight="1">
      <c r="B650" s="77"/>
    </row>
    <row r="651" spans="2:2" ht="14.25" customHeight="1">
      <c r="B651" s="77"/>
    </row>
    <row r="652" spans="2:2" ht="14.25" customHeight="1">
      <c r="B652" s="77"/>
    </row>
    <row r="653" spans="2:2" ht="14.25" customHeight="1">
      <c r="B653" s="77"/>
    </row>
    <row r="654" spans="2:2" ht="14.25" customHeight="1">
      <c r="B654" s="77"/>
    </row>
    <row r="655" spans="2:2" ht="14.25" customHeight="1">
      <c r="B655" s="77"/>
    </row>
    <row r="656" spans="2:2" ht="14.25" customHeight="1">
      <c r="B656" s="77"/>
    </row>
    <row r="657" spans="2:2" ht="14.25" customHeight="1">
      <c r="B657" s="77"/>
    </row>
    <row r="658" spans="2:2" ht="14.25" customHeight="1">
      <c r="B658" s="77"/>
    </row>
    <row r="659" spans="2:2" ht="14.25" customHeight="1">
      <c r="B659" s="77"/>
    </row>
    <row r="660" spans="2:2" ht="14.25" customHeight="1">
      <c r="B660" s="77"/>
    </row>
    <row r="661" spans="2:2" ht="14.25" customHeight="1">
      <c r="B661" s="77"/>
    </row>
    <row r="662" spans="2:2" ht="14.25" customHeight="1">
      <c r="B662" s="77"/>
    </row>
    <row r="663" spans="2:2" ht="14.25" customHeight="1">
      <c r="B663" s="77"/>
    </row>
    <row r="664" spans="2:2" ht="14.25" customHeight="1">
      <c r="B664" s="77"/>
    </row>
    <row r="665" spans="2:2" ht="14.25" customHeight="1">
      <c r="B665" s="77"/>
    </row>
    <row r="666" spans="2:2" ht="14.25" customHeight="1">
      <c r="B666" s="77"/>
    </row>
    <row r="667" spans="2:2" ht="14.25" customHeight="1">
      <c r="B667" s="77"/>
    </row>
    <row r="668" spans="2:2" ht="14.25" customHeight="1">
      <c r="B668" s="77"/>
    </row>
    <row r="669" spans="2:2" ht="14.25" customHeight="1">
      <c r="B669" s="77"/>
    </row>
    <row r="670" spans="2:2" ht="14.25" customHeight="1">
      <c r="B670" s="77"/>
    </row>
    <row r="671" spans="2:2" ht="14.25" customHeight="1">
      <c r="B671" s="77"/>
    </row>
    <row r="672" spans="2:2" ht="14.25" customHeight="1">
      <c r="B672" s="77"/>
    </row>
    <row r="673" spans="2:2" ht="14.25" customHeight="1">
      <c r="B673" s="77"/>
    </row>
    <row r="674" spans="2:2" ht="14.25" customHeight="1">
      <c r="B674" s="77"/>
    </row>
    <row r="675" spans="2:2" ht="14.25" customHeight="1">
      <c r="B675" s="77"/>
    </row>
    <row r="676" spans="2:2" ht="14.25" customHeight="1">
      <c r="B676" s="77"/>
    </row>
    <row r="677" spans="2:2" ht="14.25" customHeight="1">
      <c r="B677" s="77"/>
    </row>
    <row r="678" spans="2:2" ht="14.25" customHeight="1">
      <c r="B678" s="77"/>
    </row>
    <row r="679" spans="2:2" ht="14.25" customHeight="1">
      <c r="B679" s="77"/>
    </row>
    <row r="680" spans="2:2" ht="14.25" customHeight="1">
      <c r="B680" s="77"/>
    </row>
    <row r="681" spans="2:2" ht="14.25" customHeight="1">
      <c r="B681" s="77"/>
    </row>
    <row r="682" spans="2:2" ht="14.25" customHeight="1">
      <c r="B682" s="77"/>
    </row>
    <row r="683" spans="2:2" ht="14.25" customHeight="1">
      <c r="B683" s="77"/>
    </row>
    <row r="684" spans="2:2" ht="14.25" customHeight="1">
      <c r="B684" s="77"/>
    </row>
    <row r="685" spans="2:2" ht="14.25" customHeight="1">
      <c r="B685" s="77"/>
    </row>
    <row r="686" spans="2:2" ht="14.25" customHeight="1">
      <c r="B686" s="77"/>
    </row>
    <row r="687" spans="2:2" ht="14.25" customHeight="1">
      <c r="B687" s="77"/>
    </row>
    <row r="688" spans="2:2" ht="14.25" customHeight="1">
      <c r="B688" s="77"/>
    </row>
    <row r="689" spans="2:2" ht="14.25" customHeight="1">
      <c r="B689" s="77"/>
    </row>
    <row r="690" spans="2:2" ht="14.25" customHeight="1">
      <c r="B690" s="77"/>
    </row>
    <row r="691" spans="2:2" ht="14.25" customHeight="1">
      <c r="B691" s="77"/>
    </row>
    <row r="692" spans="2:2" ht="14.25" customHeight="1">
      <c r="B692" s="77"/>
    </row>
    <row r="693" spans="2:2" ht="14.25" customHeight="1">
      <c r="B693" s="77"/>
    </row>
    <row r="694" spans="2:2" ht="14.25" customHeight="1">
      <c r="B694" s="77"/>
    </row>
    <row r="695" spans="2:2" ht="14.25" customHeight="1">
      <c r="B695" s="77"/>
    </row>
    <row r="696" spans="2:2" ht="14.25" customHeight="1">
      <c r="B696" s="77"/>
    </row>
    <row r="697" spans="2:2" ht="14.25" customHeight="1">
      <c r="B697" s="77"/>
    </row>
    <row r="698" spans="2:2" ht="14.25" customHeight="1">
      <c r="B698" s="77"/>
    </row>
    <row r="699" spans="2:2" ht="14.25" customHeight="1">
      <c r="B699" s="77"/>
    </row>
    <row r="700" spans="2:2" ht="14.25" customHeight="1">
      <c r="B700" s="77"/>
    </row>
    <row r="701" spans="2:2" ht="14.25" customHeight="1">
      <c r="B701" s="77"/>
    </row>
    <row r="702" spans="2:2" ht="14.25" customHeight="1">
      <c r="B702" s="77"/>
    </row>
    <row r="703" spans="2:2" ht="14.25" customHeight="1">
      <c r="B703" s="77"/>
    </row>
    <row r="704" spans="2:2" ht="14.25" customHeight="1">
      <c r="B704" s="77"/>
    </row>
    <row r="705" spans="2:2" ht="14.25" customHeight="1">
      <c r="B705" s="77"/>
    </row>
    <row r="706" spans="2:2" ht="14.25" customHeight="1">
      <c r="B706" s="77"/>
    </row>
    <row r="707" spans="2:2" ht="14.25" customHeight="1">
      <c r="B707" s="77"/>
    </row>
    <row r="708" spans="2:2" ht="14.25" customHeight="1">
      <c r="B708" s="77"/>
    </row>
    <row r="709" spans="2:2" ht="14.25" customHeight="1">
      <c r="B709" s="77"/>
    </row>
    <row r="710" spans="2:2" ht="14.25" customHeight="1">
      <c r="B710" s="77"/>
    </row>
    <row r="711" spans="2:2" ht="14.25" customHeight="1">
      <c r="B711" s="77"/>
    </row>
    <row r="712" spans="2:2" ht="14.25" customHeight="1">
      <c r="B712" s="77"/>
    </row>
    <row r="713" spans="2:2" ht="14.25" customHeight="1">
      <c r="B713" s="77"/>
    </row>
    <row r="714" spans="2:2" ht="14.25" customHeight="1">
      <c r="B714" s="77"/>
    </row>
    <row r="715" spans="2:2" ht="14.25" customHeight="1">
      <c r="B715" s="77"/>
    </row>
    <row r="716" spans="2:2" ht="14.25" customHeight="1">
      <c r="B716" s="77"/>
    </row>
    <row r="717" spans="2:2" ht="14.25" customHeight="1">
      <c r="B717" s="77"/>
    </row>
    <row r="718" spans="2:2" ht="14.25" customHeight="1">
      <c r="B718" s="77"/>
    </row>
    <row r="719" spans="2:2" ht="14.25" customHeight="1">
      <c r="B719" s="77"/>
    </row>
    <row r="720" spans="2:2" ht="14.25" customHeight="1">
      <c r="B720" s="77"/>
    </row>
    <row r="721" spans="2:2" ht="14.25" customHeight="1">
      <c r="B721" s="77"/>
    </row>
    <row r="722" spans="2:2" ht="14.25" customHeight="1">
      <c r="B722" s="77"/>
    </row>
    <row r="723" spans="2:2" ht="14.25" customHeight="1">
      <c r="B723" s="77"/>
    </row>
    <row r="724" spans="2:2" ht="14.25" customHeight="1">
      <c r="B724" s="77"/>
    </row>
    <row r="725" spans="2:2" ht="14.25" customHeight="1">
      <c r="B725" s="77"/>
    </row>
    <row r="726" spans="2:2" ht="14.25" customHeight="1">
      <c r="B726" s="77"/>
    </row>
    <row r="727" spans="2:2" ht="14.25" customHeight="1">
      <c r="B727" s="77"/>
    </row>
    <row r="728" spans="2:2" ht="14.25" customHeight="1">
      <c r="B728" s="77"/>
    </row>
    <row r="729" spans="2:2" ht="14.25" customHeight="1">
      <c r="B729" s="77"/>
    </row>
    <row r="730" spans="2:2" ht="14.25" customHeight="1">
      <c r="B730" s="77"/>
    </row>
    <row r="731" spans="2:2" ht="14.25" customHeight="1">
      <c r="B731" s="77"/>
    </row>
    <row r="732" spans="2:2" ht="14.25" customHeight="1">
      <c r="B732" s="77"/>
    </row>
    <row r="733" spans="2:2" ht="14.25" customHeight="1">
      <c r="B733" s="77"/>
    </row>
    <row r="734" spans="2:2" ht="14.25" customHeight="1">
      <c r="B734" s="77"/>
    </row>
    <row r="735" spans="2:2" ht="14.25" customHeight="1">
      <c r="B735" s="77"/>
    </row>
    <row r="736" spans="2:2" ht="14.25" customHeight="1">
      <c r="B736" s="77"/>
    </row>
    <row r="737" spans="2:2" ht="14.25" customHeight="1">
      <c r="B737" s="77"/>
    </row>
    <row r="738" spans="2:2" ht="14.25" customHeight="1">
      <c r="B738" s="77"/>
    </row>
    <row r="739" spans="2:2" ht="14.25" customHeight="1">
      <c r="B739" s="77"/>
    </row>
    <row r="740" spans="2:2" ht="14.25" customHeight="1">
      <c r="B740" s="77"/>
    </row>
    <row r="741" spans="2:2" ht="14.25" customHeight="1">
      <c r="B741" s="77"/>
    </row>
    <row r="742" spans="2:2" ht="14.25" customHeight="1">
      <c r="B742" s="77"/>
    </row>
    <row r="743" spans="2:2" ht="14.25" customHeight="1">
      <c r="B743" s="77"/>
    </row>
    <row r="744" spans="2:2" ht="14.25" customHeight="1">
      <c r="B744" s="77"/>
    </row>
    <row r="745" spans="2:2" ht="14.25" customHeight="1">
      <c r="B745" s="77"/>
    </row>
    <row r="746" spans="2:2" ht="14.25" customHeight="1">
      <c r="B746" s="77"/>
    </row>
    <row r="747" spans="2:2" ht="14.25" customHeight="1">
      <c r="B747" s="77"/>
    </row>
    <row r="748" spans="2:2" ht="14.25" customHeight="1">
      <c r="B748" s="77"/>
    </row>
    <row r="749" spans="2:2" ht="14.25" customHeight="1">
      <c r="B749" s="77"/>
    </row>
    <row r="750" spans="2:2" ht="14.25" customHeight="1">
      <c r="B750" s="77"/>
    </row>
    <row r="751" spans="2:2" ht="14.25" customHeight="1">
      <c r="B751" s="77"/>
    </row>
    <row r="752" spans="2:2" ht="14.25" customHeight="1">
      <c r="B752" s="77"/>
    </row>
    <row r="753" spans="2:2" ht="14.25" customHeight="1">
      <c r="B753" s="77"/>
    </row>
    <row r="754" spans="2:2" ht="14.25" customHeight="1">
      <c r="B754" s="77"/>
    </row>
    <row r="755" spans="2:2" ht="14.25" customHeight="1">
      <c r="B755" s="77"/>
    </row>
    <row r="756" spans="2:2" ht="14.25" customHeight="1">
      <c r="B756" s="77"/>
    </row>
    <row r="757" spans="2:2" ht="14.25" customHeight="1">
      <c r="B757" s="77"/>
    </row>
    <row r="758" spans="2:2" ht="14.25" customHeight="1">
      <c r="B758" s="77"/>
    </row>
    <row r="759" spans="2:2" ht="14.25" customHeight="1">
      <c r="B759" s="77"/>
    </row>
    <row r="760" spans="2:2" ht="14.25" customHeight="1">
      <c r="B760" s="77"/>
    </row>
    <row r="761" spans="2:2" ht="14.25" customHeight="1">
      <c r="B761" s="77"/>
    </row>
    <row r="762" spans="2:2" ht="14.25" customHeight="1">
      <c r="B762" s="77"/>
    </row>
    <row r="763" spans="2:2" ht="14.25" customHeight="1">
      <c r="B763" s="77"/>
    </row>
    <row r="764" spans="2:2" ht="14.25" customHeight="1">
      <c r="B764" s="77"/>
    </row>
    <row r="765" spans="2:2" ht="14.25" customHeight="1">
      <c r="B765" s="77"/>
    </row>
    <row r="766" spans="2:2" ht="14.25" customHeight="1">
      <c r="B766" s="77"/>
    </row>
    <row r="767" spans="2:2" ht="14.25" customHeight="1">
      <c r="B767" s="77"/>
    </row>
    <row r="768" spans="2:2" ht="14.25" customHeight="1">
      <c r="B768" s="77"/>
    </row>
    <row r="769" spans="2:2" ht="14.25" customHeight="1">
      <c r="B769" s="77"/>
    </row>
    <row r="770" spans="2:2" ht="14.25" customHeight="1">
      <c r="B770" s="77"/>
    </row>
    <row r="771" spans="2:2" ht="14.25" customHeight="1">
      <c r="B771" s="77"/>
    </row>
    <row r="772" spans="2:2" ht="14.25" customHeight="1">
      <c r="B772" s="77"/>
    </row>
    <row r="773" spans="2:2" ht="14.25" customHeight="1">
      <c r="B773" s="77"/>
    </row>
    <row r="774" spans="2:2" ht="14.25" customHeight="1">
      <c r="B774" s="77"/>
    </row>
    <row r="775" spans="2:2" ht="14.25" customHeight="1">
      <c r="B775" s="77"/>
    </row>
    <row r="776" spans="2:2" ht="14.25" customHeight="1">
      <c r="B776" s="77"/>
    </row>
    <row r="777" spans="2:2" ht="14.25" customHeight="1">
      <c r="B777" s="77"/>
    </row>
    <row r="778" spans="2:2" ht="14.25" customHeight="1">
      <c r="B778" s="77"/>
    </row>
    <row r="779" spans="2:2" ht="14.25" customHeight="1">
      <c r="B779" s="77"/>
    </row>
    <row r="780" spans="2:2" ht="14.25" customHeight="1">
      <c r="B780" s="77"/>
    </row>
    <row r="781" spans="2:2" ht="14.25" customHeight="1">
      <c r="B781" s="77"/>
    </row>
    <row r="782" spans="2:2" ht="14.25" customHeight="1">
      <c r="B782" s="77"/>
    </row>
    <row r="783" spans="2:2" ht="14.25" customHeight="1">
      <c r="B783" s="77"/>
    </row>
    <row r="784" spans="2:2" ht="14.25" customHeight="1">
      <c r="B784" s="77"/>
    </row>
    <row r="785" spans="2:2" ht="14.25" customHeight="1">
      <c r="B785" s="77"/>
    </row>
    <row r="786" spans="2:2" ht="14.25" customHeight="1">
      <c r="B786" s="77"/>
    </row>
    <row r="787" spans="2:2" ht="14.25" customHeight="1">
      <c r="B787" s="77"/>
    </row>
    <row r="788" spans="2:2" ht="14.25" customHeight="1">
      <c r="B788" s="77"/>
    </row>
    <row r="789" spans="2:2" ht="14.25" customHeight="1">
      <c r="B789" s="77"/>
    </row>
    <row r="790" spans="2:2" ht="14.25" customHeight="1">
      <c r="B790" s="77"/>
    </row>
    <row r="791" spans="2:2" ht="14.25" customHeight="1">
      <c r="B791" s="77"/>
    </row>
    <row r="792" spans="2:2" ht="14.25" customHeight="1">
      <c r="B792" s="77"/>
    </row>
    <row r="793" spans="2:2" ht="14.25" customHeight="1">
      <c r="B793" s="77"/>
    </row>
    <row r="794" spans="2:2" ht="14.25" customHeight="1">
      <c r="B794" s="77"/>
    </row>
    <row r="795" spans="2:2" ht="14.25" customHeight="1">
      <c r="B795" s="77"/>
    </row>
    <row r="796" spans="2:2" ht="14.25" customHeight="1">
      <c r="B796" s="77"/>
    </row>
    <row r="797" spans="2:2" ht="14.25" customHeight="1">
      <c r="B797" s="77"/>
    </row>
    <row r="798" spans="2:2" ht="14.25" customHeight="1">
      <c r="B798" s="77"/>
    </row>
    <row r="799" spans="2:2" ht="14.25" customHeight="1">
      <c r="B799" s="77"/>
    </row>
    <row r="800" spans="2:2" ht="14.25" customHeight="1">
      <c r="B800" s="77"/>
    </row>
    <row r="801" spans="2:2" ht="14.25" customHeight="1">
      <c r="B801" s="77"/>
    </row>
    <row r="802" spans="2:2" ht="14.25" customHeight="1">
      <c r="B802" s="77"/>
    </row>
    <row r="803" spans="2:2" ht="14.25" customHeight="1">
      <c r="B803" s="77"/>
    </row>
    <row r="804" spans="2:2" ht="14.25" customHeight="1">
      <c r="B804" s="77"/>
    </row>
    <row r="805" spans="2:2" ht="14.25" customHeight="1">
      <c r="B805" s="77"/>
    </row>
    <row r="806" spans="2:2" ht="14.25" customHeight="1">
      <c r="B806" s="77"/>
    </row>
    <row r="807" spans="2:2" ht="14.25" customHeight="1">
      <c r="B807" s="77"/>
    </row>
    <row r="808" spans="2:2" ht="14.25" customHeight="1">
      <c r="B808" s="77"/>
    </row>
    <row r="809" spans="2:2" ht="14.25" customHeight="1">
      <c r="B809" s="77"/>
    </row>
    <row r="810" spans="2:2" ht="14.25" customHeight="1">
      <c r="B810" s="77"/>
    </row>
    <row r="811" spans="2:2" ht="14.25" customHeight="1">
      <c r="B811" s="77"/>
    </row>
    <row r="812" spans="2:2" ht="14.25" customHeight="1">
      <c r="B812" s="77"/>
    </row>
    <row r="813" spans="2:2" ht="14.25" customHeight="1">
      <c r="B813" s="77"/>
    </row>
    <row r="814" spans="2:2" ht="14.25" customHeight="1">
      <c r="B814" s="77"/>
    </row>
    <row r="815" spans="2:2" ht="14.25" customHeight="1">
      <c r="B815" s="77"/>
    </row>
    <row r="816" spans="2:2" ht="14.25" customHeight="1">
      <c r="B816" s="77"/>
    </row>
    <row r="817" spans="2:2" ht="14.25" customHeight="1">
      <c r="B817" s="77"/>
    </row>
    <row r="818" spans="2:2" ht="14.25" customHeight="1">
      <c r="B818" s="77"/>
    </row>
    <row r="819" spans="2:2" ht="14.25" customHeight="1">
      <c r="B819" s="77"/>
    </row>
    <row r="820" spans="2:2" ht="14.25" customHeight="1">
      <c r="B820" s="77"/>
    </row>
    <row r="821" spans="2:2" ht="14.25" customHeight="1">
      <c r="B821" s="77"/>
    </row>
    <row r="822" spans="2:2" ht="14.25" customHeight="1">
      <c r="B822" s="77"/>
    </row>
    <row r="823" spans="2:2" ht="14.25" customHeight="1">
      <c r="B823" s="77"/>
    </row>
    <row r="824" spans="2:2" ht="14.25" customHeight="1">
      <c r="B824" s="77"/>
    </row>
    <row r="825" spans="2:2" ht="14.25" customHeight="1">
      <c r="B825" s="77"/>
    </row>
    <row r="826" spans="2:2" ht="14.25" customHeight="1">
      <c r="B826" s="77"/>
    </row>
    <row r="827" spans="2:2" ht="14.25" customHeight="1">
      <c r="B827" s="77"/>
    </row>
    <row r="828" spans="2:2" ht="14.25" customHeight="1">
      <c r="B828" s="77"/>
    </row>
    <row r="829" spans="2:2" ht="14.25" customHeight="1">
      <c r="B829" s="77"/>
    </row>
    <row r="830" spans="2:2" ht="14.25" customHeight="1">
      <c r="B830" s="77"/>
    </row>
    <row r="831" spans="2:2" ht="14.25" customHeight="1">
      <c r="B831" s="77"/>
    </row>
    <row r="832" spans="2:2" ht="14.25" customHeight="1">
      <c r="B832" s="77"/>
    </row>
    <row r="833" spans="2:2" ht="14.25" customHeight="1">
      <c r="B833" s="77"/>
    </row>
    <row r="834" spans="2:2" ht="14.25" customHeight="1">
      <c r="B834" s="77"/>
    </row>
    <row r="835" spans="2:2" ht="14.25" customHeight="1">
      <c r="B835" s="77"/>
    </row>
    <row r="836" spans="2:2" ht="14.25" customHeight="1">
      <c r="B836" s="77"/>
    </row>
    <row r="837" spans="2:2" ht="14.25" customHeight="1">
      <c r="B837" s="77"/>
    </row>
    <row r="838" spans="2:2" ht="14.25" customHeight="1">
      <c r="B838" s="77"/>
    </row>
    <row r="839" spans="2:2" ht="14.25" customHeight="1">
      <c r="B839" s="77"/>
    </row>
    <row r="840" spans="2:2" ht="14.25" customHeight="1">
      <c r="B840" s="77"/>
    </row>
    <row r="841" spans="2:2" ht="14.25" customHeight="1">
      <c r="B841" s="77"/>
    </row>
    <row r="842" spans="2:2" ht="14.25" customHeight="1">
      <c r="B842" s="77"/>
    </row>
    <row r="843" spans="2:2" ht="14.25" customHeight="1">
      <c r="B843" s="77"/>
    </row>
    <row r="844" spans="2:2" ht="14.25" customHeight="1">
      <c r="B844" s="77"/>
    </row>
    <row r="845" spans="2:2" ht="14.25" customHeight="1">
      <c r="B845" s="77"/>
    </row>
    <row r="846" spans="2:2" ht="14.25" customHeight="1">
      <c r="B846" s="77"/>
    </row>
    <row r="847" spans="2:2" ht="14.25" customHeight="1">
      <c r="B847" s="77"/>
    </row>
    <row r="848" spans="2:2" ht="14.25" customHeight="1">
      <c r="B848" s="77"/>
    </row>
    <row r="849" spans="2:2" ht="14.25" customHeight="1">
      <c r="B849" s="77"/>
    </row>
    <row r="850" spans="2:2" ht="14.25" customHeight="1">
      <c r="B850" s="77"/>
    </row>
    <row r="851" spans="2:2" ht="14.25" customHeight="1">
      <c r="B851" s="77"/>
    </row>
    <row r="852" spans="2:2" ht="14.25" customHeight="1">
      <c r="B852" s="77"/>
    </row>
    <row r="853" spans="2:2" ht="14.25" customHeight="1">
      <c r="B853" s="77"/>
    </row>
    <row r="854" spans="2:2" ht="14.25" customHeight="1">
      <c r="B854" s="77"/>
    </row>
    <row r="855" spans="2:2" ht="14.25" customHeight="1">
      <c r="B855" s="77"/>
    </row>
    <row r="856" spans="2:2" ht="14.25" customHeight="1">
      <c r="B856" s="77"/>
    </row>
    <row r="857" spans="2:2" ht="14.25" customHeight="1">
      <c r="B857" s="77"/>
    </row>
    <row r="858" spans="2:2" ht="14.25" customHeight="1">
      <c r="B858" s="77"/>
    </row>
    <row r="859" spans="2:2" ht="14.25" customHeight="1">
      <c r="B859" s="77"/>
    </row>
    <row r="860" spans="2:2" ht="14.25" customHeight="1">
      <c r="B860" s="77"/>
    </row>
    <row r="861" spans="2:2" ht="14.25" customHeight="1">
      <c r="B861" s="77"/>
    </row>
    <row r="862" spans="2:2" ht="14.25" customHeight="1">
      <c r="B862" s="77"/>
    </row>
    <row r="863" spans="2:2" ht="14.25" customHeight="1">
      <c r="B863" s="77"/>
    </row>
    <row r="864" spans="2:2" ht="14.25" customHeight="1">
      <c r="B864" s="77"/>
    </row>
    <row r="865" spans="2:2" ht="14.25" customHeight="1">
      <c r="B865" s="77"/>
    </row>
    <row r="866" spans="2:2" ht="14.25" customHeight="1">
      <c r="B866" s="77"/>
    </row>
    <row r="867" spans="2:2" ht="14.25" customHeight="1">
      <c r="B867" s="77"/>
    </row>
    <row r="868" spans="2:2" ht="14.25" customHeight="1">
      <c r="B868" s="77"/>
    </row>
    <row r="869" spans="2:2" ht="14.25" customHeight="1">
      <c r="B869" s="77"/>
    </row>
    <row r="870" spans="2:2" ht="14.25" customHeight="1">
      <c r="B870" s="77"/>
    </row>
    <row r="871" spans="2:2" ht="14.25" customHeight="1">
      <c r="B871" s="77"/>
    </row>
    <row r="872" spans="2:2" ht="14.25" customHeight="1">
      <c r="B872" s="77"/>
    </row>
    <row r="873" spans="2:2" ht="14.25" customHeight="1">
      <c r="B873" s="77"/>
    </row>
    <row r="874" spans="2:2" ht="14.25" customHeight="1">
      <c r="B874" s="77"/>
    </row>
    <row r="875" spans="2:2" ht="14.25" customHeight="1">
      <c r="B875" s="77"/>
    </row>
    <row r="876" spans="2:2" ht="14.25" customHeight="1">
      <c r="B876" s="77"/>
    </row>
    <row r="877" spans="2:2" ht="14.25" customHeight="1">
      <c r="B877" s="77"/>
    </row>
    <row r="878" spans="2:2" ht="14.25" customHeight="1">
      <c r="B878" s="77"/>
    </row>
    <row r="879" spans="2:2" ht="14.25" customHeight="1">
      <c r="B879" s="77"/>
    </row>
    <row r="880" spans="2:2" ht="14.25" customHeight="1">
      <c r="B880" s="77"/>
    </row>
    <row r="881" spans="2:2" ht="14.25" customHeight="1">
      <c r="B881" s="77"/>
    </row>
    <row r="882" spans="2:2" ht="14.25" customHeight="1">
      <c r="B882" s="77"/>
    </row>
    <row r="883" spans="2:2" ht="14.25" customHeight="1">
      <c r="B883" s="77"/>
    </row>
    <row r="884" spans="2:2" ht="14.25" customHeight="1">
      <c r="B884" s="77"/>
    </row>
    <row r="885" spans="2:2" ht="14.25" customHeight="1">
      <c r="B885" s="77"/>
    </row>
    <row r="886" spans="2:2" ht="14.25" customHeight="1">
      <c r="B886" s="77"/>
    </row>
    <row r="887" spans="2:2" ht="14.25" customHeight="1">
      <c r="B887" s="77"/>
    </row>
    <row r="888" spans="2:2" ht="14.25" customHeight="1">
      <c r="B888" s="77"/>
    </row>
    <row r="889" spans="2:2" ht="14.25" customHeight="1">
      <c r="B889" s="77"/>
    </row>
    <row r="890" spans="2:2" ht="14.25" customHeight="1">
      <c r="B890" s="77"/>
    </row>
    <row r="891" spans="2:2" ht="14.25" customHeight="1">
      <c r="B891" s="77"/>
    </row>
    <row r="892" spans="2:2" ht="14.25" customHeight="1">
      <c r="B892" s="77"/>
    </row>
    <row r="893" spans="2:2" ht="14.25" customHeight="1">
      <c r="B893" s="77"/>
    </row>
    <row r="894" spans="2:2" ht="14.25" customHeight="1">
      <c r="B894" s="77"/>
    </row>
    <row r="895" spans="2:2" ht="14.25" customHeight="1">
      <c r="B895" s="77"/>
    </row>
    <row r="896" spans="2:2" ht="14.25" customHeight="1">
      <c r="B896" s="77"/>
    </row>
    <row r="897" spans="2:2" ht="14.25" customHeight="1">
      <c r="B897" s="77"/>
    </row>
    <row r="898" spans="2:2" ht="14.25" customHeight="1">
      <c r="B898" s="77"/>
    </row>
    <row r="899" spans="2:2" ht="14.25" customHeight="1">
      <c r="B899" s="77"/>
    </row>
    <row r="900" spans="2:2" ht="14.25" customHeight="1">
      <c r="B900" s="77"/>
    </row>
    <row r="901" spans="2:2" ht="14.25" customHeight="1">
      <c r="B901" s="77"/>
    </row>
    <row r="902" spans="2:2" ht="14.25" customHeight="1">
      <c r="B902" s="77"/>
    </row>
    <row r="903" spans="2:2" ht="14.25" customHeight="1">
      <c r="B903" s="77"/>
    </row>
    <row r="904" spans="2:2" ht="14.25" customHeight="1">
      <c r="B904" s="77"/>
    </row>
    <row r="905" spans="2:2" ht="14.25" customHeight="1">
      <c r="B905" s="77"/>
    </row>
    <row r="906" spans="2:2" ht="14.25" customHeight="1">
      <c r="B906" s="77"/>
    </row>
    <row r="907" spans="2:2" ht="14.25" customHeight="1">
      <c r="B907" s="77"/>
    </row>
    <row r="908" spans="2:2" ht="14.25" customHeight="1">
      <c r="B908" s="77"/>
    </row>
    <row r="909" spans="2:2" ht="14.25" customHeight="1">
      <c r="B909" s="77"/>
    </row>
    <row r="910" spans="2:2" ht="14.25" customHeight="1">
      <c r="B910" s="77"/>
    </row>
    <row r="911" spans="2:2" ht="14.25" customHeight="1">
      <c r="B911" s="77"/>
    </row>
    <row r="912" spans="2:2" ht="14.25" customHeight="1">
      <c r="B912" s="77"/>
    </row>
    <row r="913" spans="2:2" ht="14.25" customHeight="1">
      <c r="B913" s="77"/>
    </row>
    <row r="914" spans="2:2" ht="14.25" customHeight="1">
      <c r="B914" s="77"/>
    </row>
    <row r="915" spans="2:2" ht="14.25" customHeight="1">
      <c r="B915" s="77"/>
    </row>
    <row r="916" spans="2:2" ht="14.25" customHeight="1">
      <c r="B916" s="77"/>
    </row>
    <row r="917" spans="2:2" ht="14.25" customHeight="1">
      <c r="B917" s="77"/>
    </row>
    <row r="918" spans="2:2" ht="14.25" customHeight="1">
      <c r="B918" s="77"/>
    </row>
    <row r="919" spans="2:2" ht="14.25" customHeight="1">
      <c r="B919" s="77"/>
    </row>
    <row r="920" spans="2:2" ht="14.25" customHeight="1">
      <c r="B920" s="77"/>
    </row>
    <row r="921" spans="2:2" ht="14.25" customHeight="1">
      <c r="B921" s="77"/>
    </row>
    <row r="922" spans="2:2" ht="14.25" customHeight="1">
      <c r="B922" s="77"/>
    </row>
    <row r="923" spans="2:2" ht="14.25" customHeight="1">
      <c r="B923" s="77"/>
    </row>
    <row r="924" spans="2:2" ht="14.25" customHeight="1">
      <c r="B924" s="77"/>
    </row>
    <row r="925" spans="2:2" ht="14.25" customHeight="1">
      <c r="B925" s="77"/>
    </row>
    <row r="926" spans="2:2" ht="14.25" customHeight="1">
      <c r="B926" s="77"/>
    </row>
    <row r="927" spans="2:2" ht="14.25" customHeight="1">
      <c r="B927" s="77"/>
    </row>
    <row r="928" spans="2:2" ht="14.25" customHeight="1">
      <c r="B928" s="77"/>
    </row>
    <row r="929" spans="2:2" ht="14.25" customHeight="1">
      <c r="B929" s="77"/>
    </row>
    <row r="930" spans="2:2" ht="14.25" customHeight="1">
      <c r="B930" s="77"/>
    </row>
    <row r="931" spans="2:2" ht="14.25" customHeight="1">
      <c r="B931" s="77"/>
    </row>
    <row r="932" spans="2:2" ht="14.25" customHeight="1">
      <c r="B932" s="77"/>
    </row>
    <row r="933" spans="2:2" ht="14.25" customHeight="1">
      <c r="B933" s="77"/>
    </row>
    <row r="934" spans="2:2" ht="14.25" customHeight="1">
      <c r="B934" s="77"/>
    </row>
    <row r="935" spans="2:2" ht="14.25" customHeight="1">
      <c r="B935" s="77"/>
    </row>
    <row r="936" spans="2:2" ht="14.25" customHeight="1">
      <c r="B936" s="77"/>
    </row>
    <row r="937" spans="2:2" ht="14.25" customHeight="1">
      <c r="B937" s="77"/>
    </row>
    <row r="938" spans="2:2" ht="14.25" customHeight="1">
      <c r="B938" s="77"/>
    </row>
    <row r="939" spans="2:2" ht="14.25" customHeight="1">
      <c r="B939" s="77"/>
    </row>
    <row r="940" spans="2:2" ht="14.25" customHeight="1">
      <c r="B940" s="77"/>
    </row>
    <row r="941" spans="2:2" ht="14.25" customHeight="1">
      <c r="B941" s="77"/>
    </row>
    <row r="942" spans="2:2" ht="14.25" customHeight="1">
      <c r="B942" s="77"/>
    </row>
    <row r="943" spans="2:2" ht="14.25" customHeight="1">
      <c r="B943" s="77"/>
    </row>
    <row r="944" spans="2:2" ht="14.25" customHeight="1">
      <c r="B944" s="77"/>
    </row>
    <row r="945" spans="2:2" ht="14.25" customHeight="1">
      <c r="B945" s="77"/>
    </row>
    <row r="946" spans="2:2" ht="14.25" customHeight="1">
      <c r="B946" s="77"/>
    </row>
    <row r="947" spans="2:2" ht="14.25" customHeight="1">
      <c r="B947" s="77"/>
    </row>
    <row r="948" spans="2:2" ht="14.25" customHeight="1">
      <c r="B948" s="77"/>
    </row>
    <row r="949" spans="2:2" ht="14.25" customHeight="1">
      <c r="B949" s="77"/>
    </row>
    <row r="950" spans="2:2" ht="14.25" customHeight="1">
      <c r="B950" s="77"/>
    </row>
    <row r="951" spans="2:2" ht="14.25" customHeight="1">
      <c r="B951" s="77"/>
    </row>
    <row r="952" spans="2:2" ht="14.25" customHeight="1">
      <c r="B952" s="77"/>
    </row>
    <row r="953" spans="2:2" ht="14.25" customHeight="1">
      <c r="B953" s="77"/>
    </row>
    <row r="954" spans="2:2" ht="14.25" customHeight="1">
      <c r="B954" s="77"/>
    </row>
    <row r="955" spans="2:2" ht="14.25" customHeight="1">
      <c r="B955" s="77"/>
    </row>
    <row r="956" spans="2:2" ht="14.25" customHeight="1">
      <c r="B956" s="77"/>
    </row>
    <row r="957" spans="2:2" ht="14.25" customHeight="1">
      <c r="B957" s="77"/>
    </row>
    <row r="958" spans="2:2" ht="14.25" customHeight="1">
      <c r="B958" s="77"/>
    </row>
    <row r="959" spans="2:2" ht="14.25" customHeight="1">
      <c r="B959" s="77"/>
    </row>
    <row r="960" spans="2:2" ht="14.25" customHeight="1">
      <c r="B960" s="77"/>
    </row>
    <row r="961" spans="2:2" ht="14.25" customHeight="1">
      <c r="B961" s="77"/>
    </row>
    <row r="962" spans="2:2" ht="14.25" customHeight="1">
      <c r="B962" s="77"/>
    </row>
    <row r="963" spans="2:2" ht="14.25" customHeight="1">
      <c r="B963" s="77"/>
    </row>
    <row r="964" spans="2:2" ht="14.25" customHeight="1">
      <c r="B964" s="77"/>
    </row>
    <row r="965" spans="2:2" ht="14.25" customHeight="1">
      <c r="B965" s="77"/>
    </row>
    <row r="966" spans="2:2" ht="14.25" customHeight="1">
      <c r="B966" s="77"/>
    </row>
    <row r="967" spans="2:2" ht="14.25" customHeight="1">
      <c r="B967" s="77"/>
    </row>
    <row r="968" spans="2:2" ht="14.25" customHeight="1">
      <c r="B968" s="77"/>
    </row>
    <row r="969" spans="2:2" ht="14.25" customHeight="1">
      <c r="B969" s="77"/>
    </row>
    <row r="970" spans="2:2" ht="14.25" customHeight="1">
      <c r="B970" s="77"/>
    </row>
    <row r="971" spans="2:2" ht="14.25" customHeight="1">
      <c r="B971" s="77"/>
    </row>
    <row r="972" spans="2:2" ht="14.25" customHeight="1">
      <c r="B972" s="77"/>
    </row>
    <row r="973" spans="2:2" ht="14.25" customHeight="1">
      <c r="B973" s="77"/>
    </row>
    <row r="974" spans="2:2" ht="14.25" customHeight="1">
      <c r="B974" s="77"/>
    </row>
    <row r="975" spans="2:2" ht="14.25" customHeight="1">
      <c r="B975" s="77"/>
    </row>
    <row r="976" spans="2:2" ht="14.25" customHeight="1">
      <c r="B976" s="77"/>
    </row>
    <row r="977" spans="2:2" ht="14.25" customHeight="1">
      <c r="B977" s="77"/>
    </row>
    <row r="978" spans="2:2" ht="14.25" customHeight="1">
      <c r="B978" s="77"/>
    </row>
    <row r="979" spans="2:2" ht="14.25" customHeight="1">
      <c r="B979" s="77"/>
    </row>
    <row r="980" spans="2:2" ht="14.25" customHeight="1">
      <c r="B980" s="77"/>
    </row>
    <row r="981" spans="2:2" ht="14.25" customHeight="1">
      <c r="B981" s="77"/>
    </row>
    <row r="982" spans="2:2" ht="14.25" customHeight="1">
      <c r="B982" s="77"/>
    </row>
    <row r="983" spans="2:2" ht="14.25" customHeight="1">
      <c r="B983" s="77"/>
    </row>
    <row r="984" spans="2:2" ht="14.25" customHeight="1">
      <c r="B984" s="77"/>
    </row>
    <row r="985" spans="2:2" ht="14.25" customHeight="1">
      <c r="B985" s="77"/>
    </row>
    <row r="986" spans="2:2" ht="14.25" customHeight="1">
      <c r="B986" s="77"/>
    </row>
    <row r="987" spans="2:2" ht="14.25" customHeight="1">
      <c r="B987" s="77"/>
    </row>
    <row r="988" spans="2:2" ht="14.25" customHeight="1">
      <c r="B988" s="77"/>
    </row>
    <row r="989" spans="2:2" ht="14.25" customHeight="1">
      <c r="B989" s="77"/>
    </row>
    <row r="990" spans="2:2" ht="14.25" customHeight="1">
      <c r="B990" s="77"/>
    </row>
    <row r="991" spans="2:2" ht="14.25" customHeight="1">
      <c r="B991" s="77"/>
    </row>
    <row r="992" spans="2:2" ht="14.25" customHeight="1">
      <c r="B992" s="77"/>
    </row>
    <row r="993" spans="2:2" ht="14.25" customHeight="1">
      <c r="B993" s="77"/>
    </row>
    <row r="994" spans="2:2" ht="14.25" customHeight="1">
      <c r="B994" s="77"/>
    </row>
    <row r="995" spans="2:2" ht="14.25" customHeight="1">
      <c r="B995" s="77"/>
    </row>
    <row r="996" spans="2:2" ht="14.25" customHeight="1">
      <c r="B996" s="77"/>
    </row>
    <row r="997" spans="2:2" ht="14.25" customHeight="1">
      <c r="B997" s="77"/>
    </row>
    <row r="998" spans="2:2" ht="14.25" customHeight="1">
      <c r="B998" s="77"/>
    </row>
    <row r="999" spans="2:2" ht="14.25" customHeight="1">
      <c r="B999" s="77"/>
    </row>
    <row r="1000" spans="2:2" ht="14.25" customHeight="1">
      <c r="B1000" s="77"/>
    </row>
    <row r="1001" spans="2:2" ht="14.25" customHeight="1">
      <c r="B1001" s="77"/>
    </row>
    <row r="1002" spans="2:2" ht="14.25" customHeight="1">
      <c r="B1002" s="77"/>
    </row>
    <row r="1003" spans="2:2" ht="14.25" customHeight="1">
      <c r="B1003" s="77"/>
    </row>
    <row r="1004" spans="2:2" ht="14.25" customHeight="1">
      <c r="B1004" s="77"/>
    </row>
    <row r="1005" spans="2:2" ht="14.25" customHeight="1">
      <c r="B1005" s="77"/>
    </row>
    <row r="1006" spans="2:2" ht="14.25" customHeight="1">
      <c r="B1006" s="77"/>
    </row>
    <row r="1007" spans="2:2" ht="14.25" customHeight="1">
      <c r="B1007" s="77"/>
    </row>
    <row r="1008" spans="2:2" ht="14.25" customHeight="1">
      <c r="B1008" s="77"/>
    </row>
    <row r="1009" spans="2:2" ht="14.25" customHeight="1">
      <c r="B1009" s="77"/>
    </row>
    <row r="1010" spans="2:2" ht="14.25" customHeight="1">
      <c r="B1010" s="77"/>
    </row>
    <row r="1011" spans="2:2" ht="14.25" customHeight="1">
      <c r="B1011" s="77"/>
    </row>
    <row r="1012" spans="2:2" ht="14.25" customHeight="1">
      <c r="B1012" s="77"/>
    </row>
    <row r="1013" spans="2:2" ht="14.25" customHeight="1">
      <c r="B1013" s="77"/>
    </row>
    <row r="1014" spans="2:2" ht="14.25" customHeight="1">
      <c r="B1014" s="77"/>
    </row>
    <row r="1015" spans="2:2" ht="14.25" customHeight="1">
      <c r="B1015" s="77"/>
    </row>
    <row r="1016" spans="2:2" ht="14.25" customHeight="1">
      <c r="B1016" s="77"/>
    </row>
    <row r="1017" spans="2:2" ht="14.25" customHeight="1">
      <c r="B1017" s="77"/>
    </row>
    <row r="1018" spans="2:2" ht="14.25" customHeight="1">
      <c r="B1018" s="77"/>
    </row>
    <row r="1019" spans="2:2" ht="14.25" customHeight="1">
      <c r="B1019" s="77"/>
    </row>
    <row r="1020" spans="2:2" ht="14.25" customHeight="1">
      <c r="B1020" s="77"/>
    </row>
    <row r="1021" spans="2:2" ht="14.25" customHeight="1">
      <c r="B1021" s="77"/>
    </row>
    <row r="1022" spans="2:2" ht="14.25" customHeight="1">
      <c r="B1022" s="77"/>
    </row>
    <row r="1023" spans="2:2" ht="14.25" customHeight="1">
      <c r="B1023" s="77"/>
    </row>
    <row r="1024" spans="2:2" ht="14.25" customHeight="1">
      <c r="B1024" s="77"/>
    </row>
    <row r="1025" spans="2:2" ht="14.25" customHeight="1">
      <c r="B1025" s="77"/>
    </row>
    <row r="1026" spans="2:2" ht="14.25" customHeight="1">
      <c r="B1026" s="77"/>
    </row>
    <row r="1027" spans="2:2" ht="14.25" customHeight="1">
      <c r="B1027" s="77"/>
    </row>
    <row r="1028" spans="2:2" ht="14.25" customHeight="1">
      <c r="B1028" s="77"/>
    </row>
    <row r="1029" spans="2:2" ht="14.25" customHeight="1">
      <c r="B1029" s="77"/>
    </row>
    <row r="1030" spans="2:2" ht="14.25" customHeight="1">
      <c r="B1030" s="77"/>
    </row>
    <row r="1031" spans="2:2" ht="14.25" customHeight="1">
      <c r="B1031" s="77"/>
    </row>
    <row r="1032" spans="2:2" ht="14.25" customHeight="1">
      <c r="B1032" s="77"/>
    </row>
    <row r="1033" spans="2:2" ht="14.25" customHeight="1">
      <c r="B1033" s="77"/>
    </row>
    <row r="1034" spans="2:2" ht="14.25" customHeight="1">
      <c r="B1034" s="77"/>
    </row>
    <row r="1035" spans="2:2" ht="14.25" customHeight="1">
      <c r="B1035" s="77"/>
    </row>
    <row r="1036" spans="2:2" ht="14.25" customHeight="1">
      <c r="B1036" s="77"/>
    </row>
    <row r="1037" spans="2:2" ht="14.25" customHeight="1">
      <c r="B1037" s="77"/>
    </row>
    <row r="1038" spans="2:2" ht="14.25" customHeight="1">
      <c r="B1038" s="77"/>
    </row>
    <row r="1039" spans="2:2" ht="14.25" customHeight="1">
      <c r="B1039" s="77"/>
    </row>
    <row r="1040" spans="2:2" ht="14.25" customHeight="1">
      <c r="B1040" s="77"/>
    </row>
    <row r="1041" spans="2:2" ht="14.25" customHeight="1">
      <c r="B1041" s="77"/>
    </row>
    <row r="1042" spans="2:2" ht="14.25" customHeight="1">
      <c r="B1042" s="77"/>
    </row>
    <row r="1043" spans="2:2" ht="14.25" customHeight="1">
      <c r="B1043" s="77"/>
    </row>
    <row r="1044" spans="2:2" ht="14.25" customHeight="1">
      <c r="B1044" s="77"/>
    </row>
    <row r="1045" spans="2:2" ht="14.25" customHeight="1">
      <c r="B1045" s="77"/>
    </row>
    <row r="1046" spans="2:2" ht="14.25" customHeight="1">
      <c r="B1046" s="77"/>
    </row>
    <row r="1047" spans="2:2" ht="14.25" customHeight="1">
      <c r="B1047" s="77"/>
    </row>
    <row r="1048" spans="2:2" ht="14.25" customHeight="1">
      <c r="B1048" s="77"/>
    </row>
  </sheetData>
  <sheetProtection algorithmName="SHA-512" hashValue="BizLvWhneqQDdDzG8BFPoGzL82Frk4j+SoSGygIZnKi9XkkY9m3fYZ3CwiKoMenre2CF8pEDOsMv6hvBYNVN3g==" saltValue="AZcY6D/QpHY/Asqyk+8h8w==" spinCount="100000" sheet="1" objects="1" scenarios="1"/>
  <autoFilter ref="B11:K43" xr:uid="{00000000-0001-0000-0600-000000000000}"/>
  <mergeCells count="11">
    <mergeCell ref="A1:M1"/>
    <mergeCell ref="A2:M2"/>
    <mergeCell ref="C79:E79"/>
    <mergeCell ref="C82:E82"/>
    <mergeCell ref="C69:E69"/>
    <mergeCell ref="A3:M3"/>
    <mergeCell ref="A4:M4"/>
    <mergeCell ref="A7:M8"/>
    <mergeCell ref="A9:M9"/>
    <mergeCell ref="A6:M6"/>
    <mergeCell ref="A5:M5"/>
  </mergeCells>
  <hyperlinks>
    <hyperlink ref="B63"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Jeniffer Gallego González</dc:creator>
  <cp:lastModifiedBy>USUARIO</cp:lastModifiedBy>
  <cp:lastPrinted>2024-11-12T03:14:44Z</cp:lastPrinted>
  <dcterms:created xsi:type="dcterms:W3CDTF">2024-11-03T19:02:36Z</dcterms:created>
  <dcterms:modified xsi:type="dcterms:W3CDTF">2025-03-24T20:10:05Z</dcterms:modified>
</cp:coreProperties>
</file>